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anaulateb/Documents/COOPERACIÓN/BILATERAL/Corea/KOICA/CENTROS DE INNOVACIÓN/"/>
    </mc:Choice>
  </mc:AlternateContent>
  <xr:revisionPtr revIDLastSave="0" documentId="8_{E3CAE2B6-ED0B-D746-9C2B-28CCF1308568}" xr6:coauthVersionLast="45" xr6:coauthVersionMax="45" xr10:uidLastSave="{00000000-0000-0000-0000-000000000000}"/>
  <bookViews>
    <workbookView xWindow="5880" yWindow="-12380" windowWidth="24180" windowHeight="10820" activeTab="6" xr2:uid="{11B62AD7-A873-DC47-B0E1-C3DF007EBB16}"/>
  </bookViews>
  <sheets>
    <sheet name="LIC" sheetId="7" r:id="rId1"/>
    <sheet name="DISPOSITIVOS MEDICOS" sheetId="1" r:id="rId2"/>
    <sheet name="INDUSTRIA 4.0 (1)" sheetId="3" r:id="rId3"/>
    <sheet name="INDUSTRIA 4.0 (2)" sheetId="5" r:id="rId4"/>
    <sheet name="AGRICULTURA" sheetId="4" r:id="rId5"/>
    <sheet name="PESCA" sheetId="8" r:id="rId6"/>
    <sheet name="Totale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6" l="1"/>
  <c r="D12" i="6"/>
  <c r="F10" i="6"/>
  <c r="F8" i="6"/>
  <c r="F9" i="6"/>
  <c r="F6" i="6"/>
  <c r="C31" i="8"/>
  <c r="B31" i="8"/>
  <c r="D31" i="8" s="1"/>
  <c r="D18" i="8"/>
  <c r="D14" i="8"/>
  <c r="D13" i="8"/>
  <c r="D12" i="8"/>
  <c r="D11" i="8"/>
  <c r="D10" i="8"/>
  <c r="D25" i="7" l="1"/>
  <c r="D18" i="7"/>
  <c r="C32" i="7"/>
  <c r="B32" i="7"/>
  <c r="D10" i="7"/>
  <c r="D32" i="7" l="1"/>
  <c r="D14" i="7"/>
  <c r="C15" i="3" l="1"/>
  <c r="C14" i="4"/>
  <c r="C14" i="5"/>
  <c r="C19" i="3"/>
  <c r="F11" i="6" l="1"/>
  <c r="F7" i="6"/>
  <c r="F12" i="6" l="1"/>
  <c r="D18" i="5" l="1"/>
  <c r="C32" i="5"/>
  <c r="B32" i="5"/>
  <c r="D14" i="5"/>
  <c r="D10" i="5"/>
  <c r="D32" i="5" l="1"/>
  <c r="D25" i="4" l="1"/>
  <c r="C32" i="4"/>
  <c r="B18" i="4"/>
  <c r="B14" i="4"/>
  <c r="D10" i="4"/>
  <c r="B32" i="4" l="1"/>
  <c r="D32" i="4" s="1"/>
  <c r="D14" i="4"/>
  <c r="D18" i="4"/>
  <c r="D26" i="3"/>
  <c r="D25" i="1"/>
  <c r="D21" i="1"/>
  <c r="D22" i="1"/>
  <c r="D14" i="1"/>
  <c r="B32" i="1"/>
  <c r="C10" i="1"/>
  <c r="D10" i="1" s="1"/>
  <c r="B23" i="3"/>
  <c r="D15" i="3"/>
  <c r="C23" i="3"/>
  <c r="B22" i="3"/>
  <c r="D22" i="3" s="1"/>
  <c r="B19" i="3"/>
  <c r="D19" i="3" s="1"/>
  <c r="D23" i="3" l="1"/>
  <c r="C33" i="3"/>
  <c r="B33" i="3"/>
  <c r="C32" i="1"/>
  <c r="D32" i="1" s="1"/>
  <c r="D33" i="3" l="1"/>
</calcChain>
</file>

<file path=xl/sharedStrings.xml><?xml version="1.0" encoding="utf-8"?>
<sst xmlns="http://schemas.openxmlformats.org/spreadsheetml/2006/main" count="215" uniqueCount="56">
  <si>
    <t xml:space="preserve">Rubro </t>
  </si>
  <si>
    <t xml:space="preserve">Aporte del País, </t>
  </si>
  <si>
    <t>Aporte del País, Organismo o Institución</t>
  </si>
  <si>
    <t xml:space="preserve">Montos Totales </t>
  </si>
  <si>
    <t>(Concepto)</t>
  </si>
  <si>
    <t>Organismo o Institución</t>
  </si>
  <si>
    <r>
      <t>Oferente</t>
    </r>
    <r>
      <rPr>
        <b/>
        <sz val="11"/>
        <color theme="1"/>
        <rFont val="Times"/>
        <family val="1"/>
      </rPr>
      <t xml:space="preserve"> </t>
    </r>
  </si>
  <si>
    <t>en US$</t>
  </si>
  <si>
    <t>Receptor</t>
  </si>
  <si>
    <t xml:space="preserve">en US$ </t>
  </si>
  <si>
    <t>Costos Directos[1]</t>
  </si>
  <si>
    <t>Coordinador/Director Externo del proyecto</t>
  </si>
  <si>
    <t>Profesionales externos del proyecto</t>
  </si>
  <si>
    <t>Consultorías</t>
  </si>
  <si>
    <t>Boletos aéreos o terrestres (internacionales)</t>
  </si>
  <si>
    <t>Transporte interno</t>
  </si>
  <si>
    <t>Viáticos (alojamiento y alimentación)</t>
  </si>
  <si>
    <t xml:space="preserve">Compra de equipo </t>
  </si>
  <si>
    <t>Diseño e impresiones</t>
  </si>
  <si>
    <t>Costos Indirectos</t>
  </si>
  <si>
    <t xml:space="preserve">Apoyo administrativo (espacio físico, equipo de cómputo, agua, luz, teléfono, internet, impresión de materiales, vehículo y chofer, apoyo secretarial). </t>
  </si>
  <si>
    <t>Aporte Técnico Institucional</t>
  </si>
  <si>
    <t>Coordinador/Director institucional costarricense del proyecto:</t>
  </si>
  <si>
    <t>Profesional(es) experto(s) costarricenses  destinado(s) al proyecto:</t>
  </si>
  <si>
    <t xml:space="preserve">(TA) Trayectoria y experiencia acumulada del Coordinador y de los Expertos profesionales costarricenses  designados al proyecto (Senior y Junior): </t>
  </si>
  <si>
    <t>Preparación de actividades de funcionarios costarricenses</t>
  </si>
  <si>
    <t>Talleres</t>
  </si>
  <si>
    <t>Documentos (diseño, impresión y publicación)</t>
  </si>
  <si>
    <t>Otros</t>
  </si>
  <si>
    <t xml:space="preserve">Otros costos </t>
  </si>
  <si>
    <t>Seguro de viaje</t>
  </si>
  <si>
    <t xml:space="preserve">Totales </t>
  </si>
  <si>
    <t>Coordinador/Director institucional costarricense del proyecto</t>
  </si>
  <si>
    <t xml:space="preserve">Consultorías </t>
  </si>
  <si>
    <t xml:space="preserve">Oferente </t>
  </si>
  <si>
    <t>Otros (Coordinación y producción académica)</t>
  </si>
  <si>
    <t>LABORATORIO</t>
  </si>
  <si>
    <t>CONTRAPARTIDA</t>
  </si>
  <si>
    <t>COOPERACIÓN</t>
  </si>
  <si>
    <t>TOTAL</t>
  </si>
  <si>
    <t>IICA</t>
  </si>
  <si>
    <t>4.0 (1)</t>
  </si>
  <si>
    <t>4.0 (2)</t>
  </si>
  <si>
    <t>DISPOSITIVOS MÉDICOS</t>
  </si>
  <si>
    <t>PRESUPUESTO LABORATORIO DISPOSITIVOS MÉDICOS</t>
  </si>
  <si>
    <r>
      <t>Oferente</t>
    </r>
    <r>
      <rPr>
        <b/>
        <sz val="12"/>
        <color theme="1"/>
        <rFont val="Times"/>
        <family val="1"/>
      </rPr>
      <t xml:space="preserve"> </t>
    </r>
  </si>
  <si>
    <r>
      <t>Oferente</t>
    </r>
    <r>
      <rPr>
        <b/>
        <sz val="14"/>
        <color theme="1"/>
        <rFont val="Times"/>
        <family val="1"/>
      </rPr>
      <t xml:space="preserve"> </t>
    </r>
  </si>
  <si>
    <t>PRESUPUESTO LABORATORIO INDUSTRIA 4.0 (1)</t>
  </si>
  <si>
    <r>
      <t>Apoyo administrativo (</t>
    </r>
    <r>
      <rPr>
        <sz val="12"/>
        <color rgb="FFFF0000"/>
        <rFont val="Times"/>
        <family val="1"/>
      </rPr>
      <t>espacio físico</t>
    </r>
    <r>
      <rPr>
        <sz val="12"/>
        <color theme="1"/>
        <rFont val="Times"/>
        <family val="1"/>
      </rPr>
      <t xml:space="preserve">, equipo de cómputo, agua, luz, teléfono, internet, impresión de materiales, vehículo y chofer, apoyo secretarial). </t>
    </r>
  </si>
  <si>
    <r>
      <t xml:space="preserve">Profesional(es) experto(s) costarricenses  destinado(s) al proyecto </t>
    </r>
    <r>
      <rPr>
        <sz val="12"/>
        <color rgb="FFFF0000"/>
        <rFont val="Times"/>
        <family val="1"/>
      </rPr>
      <t>(Coordinador+productores académicos)</t>
    </r>
  </si>
  <si>
    <t>PRESUPUESTO LABORATORIO INDUSTRIA 4.0 (2)</t>
  </si>
  <si>
    <t>PRESUPUESTO LABORATORIO AGRICULTURA (2)</t>
  </si>
  <si>
    <t>PRESUPUESTO LABORATORIOS DE INNOVACIÓN COMUNITARIA (LIC)</t>
  </si>
  <si>
    <t>PRESUPUESTO LABORATORIO PESCA</t>
  </si>
  <si>
    <t>LIC</t>
  </si>
  <si>
    <t>PESCA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</si>
</sst>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Times"/>
      <family val="1"/>
    </font>
    <font>
      <b/>
      <u/>
      <sz val="11"/>
      <color theme="1"/>
      <name val="Times"/>
      <family val="1"/>
    </font>
    <font>
      <u/>
      <sz val="12"/>
      <color theme="1"/>
      <name val="Calibri"/>
      <family val="2"/>
      <scheme val="minor"/>
    </font>
    <font>
      <sz val="11"/>
      <color theme="1"/>
      <name val="Times"/>
      <family val="1"/>
    </font>
    <font>
      <b/>
      <sz val="12"/>
      <color theme="1"/>
      <name val="Times"/>
      <family val="1"/>
    </font>
    <font>
      <b/>
      <sz val="14"/>
      <color theme="1"/>
      <name val="Times"/>
      <family val="1"/>
    </font>
    <font>
      <b/>
      <sz val="12"/>
      <color theme="1"/>
      <name val="Calibri"/>
      <family val="2"/>
      <scheme val="minor"/>
    </font>
    <font>
      <b/>
      <u/>
      <sz val="12"/>
      <color theme="1"/>
      <name val="Times"/>
      <family val="1"/>
    </font>
    <font>
      <sz val="12"/>
      <color theme="1"/>
      <name val="Times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Times"/>
      <family val="1"/>
    </font>
    <font>
      <u/>
      <sz val="14"/>
      <color theme="1"/>
      <name val="Calibri"/>
      <family val="2"/>
      <scheme val="minor"/>
    </font>
    <font>
      <sz val="14"/>
      <color theme="1"/>
      <name val="Times"/>
      <family val="1"/>
    </font>
    <font>
      <sz val="14"/>
      <color rgb="FF000000"/>
      <name val="Arial"/>
      <family val="2"/>
    </font>
    <font>
      <sz val="12"/>
      <color rgb="FFFF0000"/>
      <name val="Times"/>
      <family val="1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/>
      <bottom/>
      <diagonal/>
    </border>
    <border>
      <left/>
      <right style="medium">
        <color rgb="FF999999"/>
      </right>
      <top/>
      <bottom/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2" borderId="0" xfId="0" applyFill="1"/>
    <xf numFmtId="0" fontId="7" fillId="0" borderId="4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Font="1"/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vertical="top" wrapText="1"/>
    </xf>
    <xf numFmtId="0" fontId="15" fillId="0" borderId="1" xfId="1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4" fontId="13" fillId="0" borderId="0" xfId="0" applyNumberFormat="1" applyFont="1"/>
    <xf numFmtId="4" fontId="8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top" wrapText="1"/>
    </xf>
    <xf numFmtId="4" fontId="16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 wrapText="1"/>
    </xf>
    <xf numFmtId="4" fontId="17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/>
    <xf numFmtId="4" fontId="0" fillId="0" borderId="1" xfId="0" applyNumberFormat="1" applyFont="1" applyFill="1" applyBorder="1" applyAlignment="1">
      <alignment vertical="top" wrapText="1"/>
    </xf>
    <xf numFmtId="4" fontId="0" fillId="0" borderId="0" xfId="0" applyNumberFormat="1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/>
    <xf numFmtId="0" fontId="11" fillId="0" borderId="4" xfId="0" applyFont="1" applyBorder="1" applyAlignment="1">
      <alignment vertical="top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164" fontId="7" fillId="0" borderId="5" xfId="0" applyNumberFormat="1" applyFont="1" applyFill="1" applyBorder="1" applyAlignment="1">
      <alignment vertical="center" wrapText="1"/>
    </xf>
    <xf numFmtId="0" fontId="19" fillId="0" borderId="0" xfId="0" applyFont="1"/>
    <xf numFmtId="4" fontId="19" fillId="0" borderId="0" xfId="0" applyNumberFormat="1" applyFont="1" applyFill="1"/>
    <xf numFmtId="4" fontId="7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164" fontId="6" fillId="0" borderId="5" xfId="0" applyNumberFormat="1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/>
    <xf numFmtId="3" fontId="0" fillId="0" borderId="1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applewebdata://40F2AEC5-DA3E-4972-82EC-0D4CF9542C7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applewebdata://40F2AEC5-DA3E-4972-82EC-0D4CF9542C7D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applewebdata://40F2AEC5-DA3E-4972-82EC-0D4CF9542C7D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applewebdata://40F2AEC5-DA3E-4972-82EC-0D4CF9542C7D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applewebdata://40F2AEC5-DA3E-4972-82EC-0D4CF9542C7D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applewebdata://40F2AEC5-DA3E-4972-82EC-0D4CF9542C7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A038-3ECF-2942-AB37-9F7330C20232}">
  <dimension ref="A1:E32"/>
  <sheetViews>
    <sheetView workbookViewId="0">
      <selection activeCell="D5" sqref="D5"/>
    </sheetView>
  </sheetViews>
  <sheetFormatPr baseColWidth="10" defaultRowHeight="16" x14ac:dyDescent="0.2"/>
  <cols>
    <col min="1" max="1" width="67" style="17" bestFit="1" customWidth="1"/>
    <col min="2" max="2" width="16" style="34" bestFit="1" customWidth="1"/>
    <col min="3" max="3" width="16.83203125" style="34" bestFit="1" customWidth="1"/>
    <col min="4" max="4" width="21" style="34" bestFit="1" customWidth="1"/>
    <col min="5" max="5" width="18.83203125" style="34" bestFit="1" customWidth="1"/>
    <col min="6" max="16384" width="10.83203125" style="17"/>
  </cols>
  <sheetData>
    <row r="1" spans="1:4" x14ac:dyDescent="0.2">
      <c r="A1" s="16" t="s">
        <v>52</v>
      </c>
      <c r="B1" s="16"/>
      <c r="C1" s="16"/>
      <c r="D1" s="16"/>
    </row>
    <row r="3" spans="1:4" ht="51" x14ac:dyDescent="0.2">
      <c r="A3" s="18" t="s">
        <v>0</v>
      </c>
      <c r="B3" s="54" t="s">
        <v>1</v>
      </c>
      <c r="C3" s="54" t="s">
        <v>2</v>
      </c>
      <c r="D3" s="54" t="s">
        <v>3</v>
      </c>
    </row>
    <row r="4" spans="1:4" ht="34" x14ac:dyDescent="0.2">
      <c r="A4" s="18" t="s">
        <v>4</v>
      </c>
      <c r="B4" s="54" t="s">
        <v>5</v>
      </c>
      <c r="C4" s="55" t="s">
        <v>45</v>
      </c>
      <c r="D4" s="54" t="s">
        <v>7</v>
      </c>
    </row>
    <row r="5" spans="1:4" ht="17" x14ac:dyDescent="0.2">
      <c r="A5" s="7"/>
      <c r="B5" s="55" t="s">
        <v>8</v>
      </c>
      <c r="C5" s="54" t="s">
        <v>9</v>
      </c>
      <c r="D5" s="33"/>
    </row>
    <row r="6" spans="1:4" ht="17" x14ac:dyDescent="0.2">
      <c r="A6" s="7"/>
      <c r="B6" s="54" t="s">
        <v>9</v>
      </c>
      <c r="C6" s="54"/>
      <c r="D6" s="33"/>
    </row>
    <row r="7" spans="1:4" ht="17" x14ac:dyDescent="0.2">
      <c r="A7" s="8" t="s">
        <v>10</v>
      </c>
      <c r="B7" s="56"/>
      <c r="C7" s="56"/>
      <c r="D7" s="56"/>
    </row>
    <row r="8" spans="1:4" ht="17" x14ac:dyDescent="0.2">
      <c r="A8" s="19" t="s">
        <v>11</v>
      </c>
      <c r="B8" s="56"/>
      <c r="C8" s="56"/>
      <c r="D8" s="56"/>
    </row>
    <row r="9" spans="1:4" ht="17" x14ac:dyDescent="0.2">
      <c r="A9" s="19" t="s">
        <v>12</v>
      </c>
      <c r="B9" s="56"/>
      <c r="C9" s="56"/>
      <c r="D9" s="56"/>
    </row>
    <row r="10" spans="1:4" ht="17" x14ac:dyDescent="0.2">
      <c r="A10" s="19" t="s">
        <v>13</v>
      </c>
      <c r="B10" s="56"/>
      <c r="C10" s="56">
        <v>240000</v>
      </c>
      <c r="D10" s="56">
        <f>B10+C10</f>
        <v>240000</v>
      </c>
    </row>
    <row r="11" spans="1:4" ht="17" x14ac:dyDescent="0.2">
      <c r="A11" s="19" t="s">
        <v>14</v>
      </c>
      <c r="B11" s="56"/>
      <c r="C11" s="56"/>
      <c r="D11" s="56"/>
    </row>
    <row r="12" spans="1:4" ht="17" x14ac:dyDescent="0.2">
      <c r="A12" s="19" t="s">
        <v>15</v>
      </c>
      <c r="B12" s="56"/>
      <c r="C12" s="56"/>
      <c r="D12" s="56"/>
    </row>
    <row r="13" spans="1:4" ht="17" x14ac:dyDescent="0.2">
      <c r="A13" s="19" t="s">
        <v>16</v>
      </c>
      <c r="B13" s="56">
        <v>4000</v>
      </c>
      <c r="C13" s="56"/>
      <c r="D13" s="56"/>
    </row>
    <row r="14" spans="1:4" ht="17" x14ac:dyDescent="0.2">
      <c r="A14" s="19" t="s">
        <v>17</v>
      </c>
      <c r="B14" s="56">
        <v>50000</v>
      </c>
      <c r="C14" s="56">
        <v>484000</v>
      </c>
      <c r="D14" s="56">
        <f>B14+C14</f>
        <v>534000</v>
      </c>
    </row>
    <row r="15" spans="1:4" ht="17" x14ac:dyDescent="0.2">
      <c r="A15" s="19" t="s">
        <v>18</v>
      </c>
      <c r="B15" s="56"/>
      <c r="C15" s="56"/>
      <c r="D15" s="56"/>
    </row>
    <row r="16" spans="1:4" x14ac:dyDescent="0.2">
      <c r="A16" s="19"/>
      <c r="B16" s="56"/>
      <c r="C16" s="56"/>
      <c r="D16" s="56"/>
    </row>
    <row r="17" spans="1:4" ht="17" x14ac:dyDescent="0.2">
      <c r="A17" s="18" t="s">
        <v>19</v>
      </c>
      <c r="B17" s="56"/>
      <c r="C17" s="56"/>
      <c r="D17" s="56"/>
    </row>
    <row r="18" spans="1:4" ht="34" x14ac:dyDescent="0.2">
      <c r="A18" s="19" t="s">
        <v>20</v>
      </c>
      <c r="B18" s="56">
        <v>17500</v>
      </c>
      <c r="C18" s="56">
        <v>200000</v>
      </c>
      <c r="D18" s="56">
        <f>B18+C18</f>
        <v>217500</v>
      </c>
    </row>
    <row r="19" spans="1:4" x14ac:dyDescent="0.2">
      <c r="A19" s="18"/>
      <c r="B19" s="56"/>
      <c r="C19" s="56"/>
      <c r="D19" s="56"/>
    </row>
    <row r="20" spans="1:4" ht="17" x14ac:dyDescent="0.2">
      <c r="A20" s="18" t="s">
        <v>21</v>
      </c>
      <c r="B20" s="56"/>
      <c r="C20" s="56"/>
      <c r="D20" s="56"/>
    </row>
    <row r="21" spans="1:4" ht="17" x14ac:dyDescent="0.2">
      <c r="A21" s="19" t="s">
        <v>22</v>
      </c>
      <c r="B21" s="56"/>
      <c r="C21" s="56"/>
      <c r="D21" s="56"/>
    </row>
    <row r="22" spans="1:4" ht="17" x14ac:dyDescent="0.2">
      <c r="A22" s="19" t="s">
        <v>23</v>
      </c>
      <c r="B22" s="56">
        <v>142000</v>
      </c>
      <c r="C22" s="56"/>
      <c r="D22" s="56"/>
    </row>
    <row r="23" spans="1:4" ht="34" x14ac:dyDescent="0.2">
      <c r="A23" s="19" t="s">
        <v>24</v>
      </c>
      <c r="B23" s="56"/>
      <c r="C23" s="56"/>
      <c r="D23" s="56"/>
    </row>
    <row r="24" spans="1:4" ht="17" x14ac:dyDescent="0.2">
      <c r="A24" s="19" t="s">
        <v>25</v>
      </c>
      <c r="B24" s="56"/>
      <c r="C24" s="56"/>
      <c r="D24" s="56"/>
    </row>
    <row r="25" spans="1:4" ht="17" x14ac:dyDescent="0.2">
      <c r="A25" s="19" t="s">
        <v>26</v>
      </c>
      <c r="B25" s="56">
        <v>30500</v>
      </c>
      <c r="C25" s="56"/>
      <c r="D25" s="56">
        <f>SUM(B25:C25)</f>
        <v>30500</v>
      </c>
    </row>
    <row r="26" spans="1:4" ht="17" x14ac:dyDescent="0.2">
      <c r="A26" s="19" t="s">
        <v>27</v>
      </c>
      <c r="B26" s="56">
        <v>1000</v>
      </c>
      <c r="C26" s="56"/>
      <c r="D26" s="56"/>
    </row>
    <row r="27" spans="1:4" ht="17" x14ac:dyDescent="0.2">
      <c r="A27" s="19" t="s">
        <v>28</v>
      </c>
      <c r="B27" s="56"/>
      <c r="C27" s="56"/>
      <c r="D27" s="56"/>
    </row>
    <row r="28" spans="1:4" x14ac:dyDescent="0.2">
      <c r="A28" s="19"/>
      <c r="B28" s="56"/>
      <c r="C28" s="56"/>
      <c r="D28" s="56"/>
    </row>
    <row r="29" spans="1:4" ht="17" x14ac:dyDescent="0.2">
      <c r="A29" s="18" t="s">
        <v>29</v>
      </c>
      <c r="B29" s="56"/>
      <c r="C29" s="56"/>
      <c r="D29" s="56"/>
    </row>
    <row r="30" spans="1:4" ht="17" x14ac:dyDescent="0.2">
      <c r="A30" s="19" t="s">
        <v>30</v>
      </c>
      <c r="B30" s="56"/>
      <c r="C30" s="56"/>
      <c r="D30" s="56"/>
    </row>
    <row r="31" spans="1:4" x14ac:dyDescent="0.2">
      <c r="A31" s="19"/>
      <c r="B31" s="56"/>
      <c r="C31" s="56"/>
      <c r="D31" s="56"/>
    </row>
    <row r="32" spans="1:4" ht="17" x14ac:dyDescent="0.2">
      <c r="A32" s="18" t="s">
        <v>31</v>
      </c>
      <c r="B32" s="54">
        <f>SUM(B8:B31)</f>
        <v>245000</v>
      </c>
      <c r="C32" s="54">
        <f>SUM(C8:C31)</f>
        <v>924000</v>
      </c>
      <c r="D32" s="54">
        <f>SUM(B32:C32)</f>
        <v>1169000</v>
      </c>
    </row>
  </sheetData>
  <mergeCells count="1">
    <mergeCell ref="A1:D1"/>
  </mergeCells>
  <hyperlinks>
    <hyperlink ref="A7" r:id="rId1" location="_ftn1" display="applewebdata://40F2AEC5-DA3E-4972-82EC-0D4CF9542C7D/ - _ftn1" xr:uid="{4B620B98-81DF-9848-A00D-E962D11B17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ADDD9-4781-6045-804A-4AA76BF71880}">
  <dimension ref="A1:D32"/>
  <sheetViews>
    <sheetView topLeftCell="A13" zoomScale="75" workbookViewId="0">
      <selection activeCell="B14" sqref="B14"/>
    </sheetView>
  </sheetViews>
  <sheetFormatPr baseColWidth="10" defaultRowHeight="15" x14ac:dyDescent="0.2"/>
  <cols>
    <col min="1" max="1" width="35.83203125" style="1" customWidth="1"/>
    <col min="2" max="2" width="19.6640625" style="32" customWidth="1"/>
    <col min="3" max="3" width="21.83203125" style="32" customWidth="1"/>
    <col min="4" max="4" width="40.5" style="32" customWidth="1"/>
    <col min="5" max="9" width="56" style="1" customWidth="1"/>
    <col min="10" max="16384" width="10.83203125" style="1"/>
  </cols>
  <sheetData>
    <row r="1" spans="1:4" ht="19" x14ac:dyDescent="0.25">
      <c r="A1" s="20" t="s">
        <v>44</v>
      </c>
      <c r="B1" s="20"/>
      <c r="C1" s="20"/>
      <c r="D1" s="20"/>
    </row>
    <row r="2" spans="1:4" ht="19" x14ac:dyDescent="0.25">
      <c r="A2" s="21"/>
      <c r="B2" s="25"/>
      <c r="C2" s="25"/>
      <c r="D2" s="25"/>
    </row>
    <row r="3" spans="1:4" ht="60" x14ac:dyDescent="0.2">
      <c r="A3" s="9" t="s">
        <v>0</v>
      </c>
      <c r="B3" s="26" t="s">
        <v>1</v>
      </c>
      <c r="C3" s="26" t="s">
        <v>2</v>
      </c>
      <c r="D3" s="26" t="s">
        <v>3</v>
      </c>
    </row>
    <row r="4" spans="1:4" ht="40" x14ac:dyDescent="0.2">
      <c r="A4" s="9" t="s">
        <v>4</v>
      </c>
      <c r="B4" s="26" t="s">
        <v>5</v>
      </c>
      <c r="C4" s="27" t="s">
        <v>46</v>
      </c>
      <c r="D4" s="26" t="s">
        <v>7</v>
      </c>
    </row>
    <row r="5" spans="1:4" ht="20" x14ac:dyDescent="0.2">
      <c r="A5" s="22"/>
      <c r="B5" s="27" t="s">
        <v>8</v>
      </c>
      <c r="C5" s="26" t="s">
        <v>9</v>
      </c>
      <c r="D5" s="28"/>
    </row>
    <row r="6" spans="1:4" ht="20" x14ac:dyDescent="0.2">
      <c r="A6" s="22"/>
      <c r="B6" s="26" t="s">
        <v>9</v>
      </c>
      <c r="C6" s="26"/>
      <c r="D6" s="28"/>
    </row>
    <row r="7" spans="1:4" ht="20" x14ac:dyDescent="0.2">
      <c r="A7" s="23" t="s">
        <v>10</v>
      </c>
      <c r="B7" s="29"/>
      <c r="C7" s="29"/>
      <c r="D7" s="29"/>
    </row>
    <row r="8" spans="1:4" ht="40" x14ac:dyDescent="0.2">
      <c r="A8" s="24" t="s">
        <v>11</v>
      </c>
      <c r="B8" s="29"/>
      <c r="C8" s="29"/>
      <c r="D8" s="29"/>
    </row>
    <row r="9" spans="1:4" ht="20" x14ac:dyDescent="0.2">
      <c r="A9" s="24" t="s">
        <v>12</v>
      </c>
      <c r="B9" s="29"/>
      <c r="C9" s="29"/>
      <c r="D9" s="29"/>
    </row>
    <row r="10" spans="1:4" ht="20" x14ac:dyDescent="0.2">
      <c r="A10" s="24" t="s">
        <v>13</v>
      </c>
      <c r="B10" s="29"/>
      <c r="C10" s="30">
        <f>36000+100000</f>
        <v>136000</v>
      </c>
      <c r="D10" s="29">
        <f>SUM(C10)</f>
        <v>136000</v>
      </c>
    </row>
    <row r="11" spans="1:4" ht="40" x14ac:dyDescent="0.2">
      <c r="A11" s="24" t="s">
        <v>14</v>
      </c>
      <c r="B11" s="29"/>
      <c r="C11" s="29"/>
      <c r="D11" s="29"/>
    </row>
    <row r="12" spans="1:4" ht="20" x14ac:dyDescent="0.2">
      <c r="A12" s="24" t="s">
        <v>15</v>
      </c>
      <c r="B12" s="29"/>
      <c r="C12" s="29"/>
      <c r="D12" s="29"/>
    </row>
    <row r="13" spans="1:4" ht="40" x14ac:dyDescent="0.2">
      <c r="A13" s="24" t="s">
        <v>16</v>
      </c>
      <c r="B13" s="29"/>
      <c r="C13" s="29"/>
      <c r="D13" s="29"/>
    </row>
    <row r="14" spans="1:4" ht="20" x14ac:dyDescent="0.2">
      <c r="A14" s="24" t="s">
        <v>17</v>
      </c>
      <c r="B14" s="29"/>
      <c r="C14" s="31">
        <v>650000</v>
      </c>
      <c r="D14" s="29">
        <f>SUM(C14)</f>
        <v>650000</v>
      </c>
    </row>
    <row r="15" spans="1:4" ht="20" x14ac:dyDescent="0.2">
      <c r="A15" s="24" t="s">
        <v>18</v>
      </c>
      <c r="B15" s="29"/>
      <c r="C15" s="29"/>
      <c r="D15" s="29"/>
    </row>
    <row r="16" spans="1:4" ht="19" x14ac:dyDescent="0.2">
      <c r="A16" s="24"/>
      <c r="B16" s="29"/>
      <c r="C16" s="29"/>
      <c r="D16" s="29"/>
    </row>
    <row r="17" spans="1:4" ht="20" x14ac:dyDescent="0.2">
      <c r="A17" s="9" t="s">
        <v>19</v>
      </c>
      <c r="B17" s="29"/>
      <c r="C17" s="29"/>
      <c r="D17" s="29"/>
    </row>
    <row r="18" spans="1:4" ht="100" x14ac:dyDescent="0.2">
      <c r="A18" s="24" t="s">
        <v>20</v>
      </c>
      <c r="B18" s="29"/>
      <c r="C18" s="29"/>
      <c r="D18" s="29"/>
    </row>
    <row r="19" spans="1:4" ht="19" x14ac:dyDescent="0.2">
      <c r="A19" s="9"/>
      <c r="B19" s="29"/>
      <c r="C19" s="29"/>
      <c r="D19" s="29"/>
    </row>
    <row r="20" spans="1:4" ht="20" x14ac:dyDescent="0.2">
      <c r="A20" s="9" t="s">
        <v>21</v>
      </c>
      <c r="B20" s="29"/>
      <c r="C20" s="29"/>
      <c r="D20" s="29"/>
    </row>
    <row r="21" spans="1:4" ht="40" x14ac:dyDescent="0.2">
      <c r="A21" s="24" t="s">
        <v>22</v>
      </c>
      <c r="B21" s="30">
        <v>500000</v>
      </c>
      <c r="C21" s="29"/>
      <c r="D21" s="29">
        <f>SUM(B21:C21)</f>
        <v>500000</v>
      </c>
    </row>
    <row r="22" spans="1:4" ht="60" x14ac:dyDescent="0.2">
      <c r="A22" s="24" t="s">
        <v>23</v>
      </c>
      <c r="B22" s="30">
        <v>150000</v>
      </c>
      <c r="C22" s="29"/>
      <c r="D22" s="29">
        <f>SUM(B22:C22)</f>
        <v>150000</v>
      </c>
    </row>
    <row r="23" spans="1:4" ht="100" x14ac:dyDescent="0.2">
      <c r="A23" s="24" t="s">
        <v>24</v>
      </c>
      <c r="B23" s="29"/>
      <c r="C23" s="29"/>
      <c r="D23" s="29"/>
    </row>
    <row r="24" spans="1:4" ht="40" x14ac:dyDescent="0.2">
      <c r="A24" s="24" t="s">
        <v>25</v>
      </c>
      <c r="B24" s="29"/>
      <c r="C24" s="29"/>
      <c r="D24" s="29"/>
    </row>
    <row r="25" spans="1:4" ht="20" x14ac:dyDescent="0.2">
      <c r="A25" s="24" t="s">
        <v>26</v>
      </c>
      <c r="B25" s="29"/>
      <c r="C25" s="30">
        <v>200000</v>
      </c>
      <c r="D25" s="29">
        <f>SUM(C25)</f>
        <v>200000</v>
      </c>
    </row>
    <row r="26" spans="1:4" ht="40" x14ac:dyDescent="0.2">
      <c r="A26" s="24" t="s">
        <v>27</v>
      </c>
      <c r="B26" s="29"/>
      <c r="C26" s="29"/>
      <c r="D26" s="29"/>
    </row>
    <row r="27" spans="1:4" ht="20" x14ac:dyDescent="0.2">
      <c r="A27" s="24" t="s">
        <v>28</v>
      </c>
      <c r="B27" s="29"/>
      <c r="C27" s="29"/>
      <c r="D27" s="29"/>
    </row>
    <row r="28" spans="1:4" ht="19" x14ac:dyDescent="0.2">
      <c r="A28" s="24"/>
      <c r="B28" s="29"/>
      <c r="C28" s="29"/>
      <c r="D28" s="29"/>
    </row>
    <row r="29" spans="1:4" ht="20" x14ac:dyDescent="0.2">
      <c r="A29" s="9" t="s">
        <v>29</v>
      </c>
      <c r="B29" s="29"/>
      <c r="C29" s="29"/>
      <c r="D29" s="29"/>
    </row>
    <row r="30" spans="1:4" ht="20" x14ac:dyDescent="0.2">
      <c r="A30" s="24" t="s">
        <v>30</v>
      </c>
      <c r="B30" s="29"/>
      <c r="C30" s="29"/>
      <c r="D30" s="29"/>
    </row>
    <row r="31" spans="1:4" ht="19" x14ac:dyDescent="0.2">
      <c r="A31" s="24"/>
      <c r="B31" s="29"/>
      <c r="C31" s="29"/>
      <c r="D31" s="29"/>
    </row>
    <row r="32" spans="1:4" ht="20" x14ac:dyDescent="0.2">
      <c r="A32" s="9" t="s">
        <v>31</v>
      </c>
      <c r="B32" s="26">
        <f>SUM(B14:B31)</f>
        <v>650000</v>
      </c>
      <c r="C32" s="26">
        <f>SUM(C10:C31)</f>
        <v>986000</v>
      </c>
      <c r="D32" s="26">
        <f>SUM(B32:C32)</f>
        <v>1636000</v>
      </c>
    </row>
  </sheetData>
  <mergeCells count="1">
    <mergeCell ref="A1:D1"/>
  </mergeCells>
  <hyperlinks>
    <hyperlink ref="A7" r:id="rId1" location="_ftn1" display="applewebdata://40F2AEC5-DA3E-4972-82EC-0D4CF9542C7D/ - _ftn1" xr:uid="{6B680120-127B-2548-8280-081B2E3F91B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975E1-8D3A-0946-B08E-A1AE0A2A3060}">
  <dimension ref="A1:D33"/>
  <sheetViews>
    <sheetView zoomScale="75" workbookViewId="0">
      <selection activeCell="C15" sqref="C15"/>
    </sheetView>
  </sheetViews>
  <sheetFormatPr baseColWidth="10" defaultRowHeight="16" x14ac:dyDescent="0.2"/>
  <cols>
    <col min="1" max="1" width="35.83203125" style="17" customWidth="1"/>
    <col min="2" max="2" width="25.6640625" style="34" customWidth="1"/>
    <col min="3" max="3" width="37.5" style="34" customWidth="1"/>
    <col min="4" max="4" width="40.5" style="34" customWidth="1"/>
    <col min="5" max="5" width="13.83203125" style="17" customWidth="1"/>
    <col min="6" max="6" width="31" style="17" customWidth="1"/>
    <col min="7" max="9" width="56" style="17" customWidth="1"/>
    <col min="10" max="16384" width="10.83203125" style="17"/>
  </cols>
  <sheetData>
    <row r="1" spans="1:4" x14ac:dyDescent="0.2">
      <c r="A1" s="16" t="s">
        <v>47</v>
      </c>
      <c r="B1" s="16"/>
      <c r="C1" s="16"/>
      <c r="D1" s="16"/>
    </row>
    <row r="4" spans="1:4" ht="17" x14ac:dyDescent="0.2">
      <c r="A4" s="18" t="s">
        <v>0</v>
      </c>
      <c r="B4" s="35" t="s">
        <v>1</v>
      </c>
      <c r="C4" s="35" t="s">
        <v>2</v>
      </c>
      <c r="D4" s="35" t="s">
        <v>3</v>
      </c>
    </row>
    <row r="5" spans="1:4" ht="17" x14ac:dyDescent="0.2">
      <c r="A5" s="18" t="s">
        <v>4</v>
      </c>
      <c r="B5" s="35" t="s">
        <v>5</v>
      </c>
      <c r="C5" s="36" t="s">
        <v>45</v>
      </c>
      <c r="D5" s="35" t="s">
        <v>7</v>
      </c>
    </row>
    <row r="6" spans="1:4" ht="17" x14ac:dyDescent="0.2">
      <c r="A6" s="7"/>
      <c r="B6" s="36" t="s">
        <v>8</v>
      </c>
      <c r="C6" s="35" t="s">
        <v>9</v>
      </c>
      <c r="D6" s="33"/>
    </row>
    <row r="7" spans="1:4" ht="17" x14ac:dyDescent="0.2">
      <c r="A7" s="7"/>
      <c r="B7" s="35" t="s">
        <v>9</v>
      </c>
      <c r="C7" s="35"/>
      <c r="D7" s="33"/>
    </row>
    <row r="8" spans="1:4" ht="17" x14ac:dyDescent="0.2">
      <c r="A8" s="8" t="s">
        <v>10</v>
      </c>
      <c r="B8" s="37"/>
      <c r="C8" s="37"/>
      <c r="D8" s="37"/>
    </row>
    <row r="9" spans="1:4" ht="34" x14ac:dyDescent="0.2">
      <c r="A9" s="19" t="s">
        <v>11</v>
      </c>
      <c r="B9" s="37"/>
      <c r="C9" s="37"/>
      <c r="D9" s="37"/>
    </row>
    <row r="10" spans="1:4" ht="17" x14ac:dyDescent="0.2">
      <c r="A10" s="19" t="s">
        <v>12</v>
      </c>
      <c r="B10" s="37"/>
      <c r="C10" s="37"/>
      <c r="D10" s="37"/>
    </row>
    <row r="11" spans="1:4" ht="17" x14ac:dyDescent="0.2">
      <c r="A11" s="19" t="s">
        <v>33</v>
      </c>
      <c r="B11" s="37"/>
      <c r="C11" s="38"/>
      <c r="D11" s="38"/>
    </row>
    <row r="12" spans="1:4" ht="34" x14ac:dyDescent="0.2">
      <c r="A12" s="19" t="s">
        <v>14</v>
      </c>
      <c r="B12" s="37"/>
      <c r="C12" s="37"/>
      <c r="D12" s="37"/>
    </row>
    <row r="13" spans="1:4" ht="17" x14ac:dyDescent="0.2">
      <c r="A13" s="19" t="s">
        <v>15</v>
      </c>
      <c r="B13" s="37"/>
      <c r="C13" s="37"/>
      <c r="D13" s="37"/>
    </row>
    <row r="14" spans="1:4" ht="17" x14ac:dyDescent="0.2">
      <c r="A14" s="19" t="s">
        <v>16</v>
      </c>
      <c r="B14" s="37"/>
      <c r="C14" s="37"/>
      <c r="D14" s="37"/>
    </row>
    <row r="15" spans="1:4" ht="18" thickBot="1" x14ac:dyDescent="0.25">
      <c r="A15" s="39" t="s">
        <v>17</v>
      </c>
      <c r="B15" s="40"/>
      <c r="C15" s="40">
        <f>588733.44-25757.3</f>
        <v>562976.1399999999</v>
      </c>
      <c r="D15" s="40">
        <f>SUM(C15)</f>
        <v>562976.1399999999</v>
      </c>
    </row>
    <row r="16" spans="1:4" ht="18" thickBot="1" x14ac:dyDescent="0.25">
      <c r="A16" s="39" t="s">
        <v>18</v>
      </c>
      <c r="B16" s="40"/>
      <c r="C16" s="40"/>
      <c r="D16" s="40"/>
    </row>
    <row r="17" spans="1:4" ht="17" thickBot="1" x14ac:dyDescent="0.25">
      <c r="A17" s="39"/>
      <c r="B17" s="40"/>
      <c r="C17" s="40"/>
      <c r="D17" s="40"/>
    </row>
    <row r="18" spans="1:4" ht="18" thickBot="1" x14ac:dyDescent="0.25">
      <c r="A18" s="11" t="s">
        <v>19</v>
      </c>
      <c r="B18" s="40"/>
      <c r="C18" s="40"/>
      <c r="D18" s="40"/>
    </row>
    <row r="19" spans="1:4" ht="69" thickBot="1" x14ac:dyDescent="0.25">
      <c r="A19" s="39" t="s">
        <v>48</v>
      </c>
      <c r="B19" s="40">
        <f>17592+17763+17937</f>
        <v>53292</v>
      </c>
      <c r="C19" s="40">
        <f>111974-100000</f>
        <v>11974</v>
      </c>
      <c r="D19" s="40">
        <f>SUM(B19:C19)</f>
        <v>65266</v>
      </c>
    </row>
    <row r="20" spans="1:4" ht="17" thickBot="1" x14ac:dyDescent="0.25">
      <c r="A20" s="11"/>
      <c r="B20" s="40"/>
      <c r="C20" s="40"/>
      <c r="D20" s="40"/>
    </row>
    <row r="21" spans="1:4" ht="17" x14ac:dyDescent="0.2">
      <c r="A21" s="41" t="s">
        <v>21</v>
      </c>
      <c r="B21" s="42"/>
      <c r="C21" s="42"/>
      <c r="D21" s="42"/>
    </row>
    <row r="22" spans="1:4" ht="34" x14ac:dyDescent="0.2">
      <c r="A22" s="43" t="s">
        <v>32</v>
      </c>
      <c r="B22" s="37">
        <f>38297+38671+39048</f>
        <v>116016</v>
      </c>
      <c r="C22" s="38"/>
      <c r="D22" s="37">
        <f>SUM(B22:C22)</f>
        <v>116016</v>
      </c>
    </row>
    <row r="23" spans="1:4" ht="51" x14ac:dyDescent="0.2">
      <c r="A23" s="43" t="s">
        <v>49</v>
      </c>
      <c r="B23" s="37">
        <f>60135+60721+61314+54656</f>
        <v>236826</v>
      </c>
      <c r="C23" s="37">
        <f>51945+52452+52963+71474+72171+18219</f>
        <v>319224</v>
      </c>
      <c r="D23" s="37">
        <f>SUM(B23:C23)</f>
        <v>556050</v>
      </c>
    </row>
    <row r="24" spans="1:4" ht="69" thickBot="1" x14ac:dyDescent="0.25">
      <c r="A24" s="39" t="s">
        <v>24</v>
      </c>
      <c r="B24" s="40"/>
      <c r="C24" s="40"/>
      <c r="D24" s="40"/>
    </row>
    <row r="25" spans="1:4" ht="35" thickBot="1" x14ac:dyDescent="0.25">
      <c r="A25" s="39" t="s">
        <v>25</v>
      </c>
      <c r="B25" s="40"/>
      <c r="C25" s="40"/>
      <c r="D25" s="40"/>
    </row>
    <row r="26" spans="1:4" ht="18" thickBot="1" x14ac:dyDescent="0.25">
      <c r="A26" s="39" t="s">
        <v>26</v>
      </c>
      <c r="B26" s="40"/>
      <c r="C26" s="40">
        <v>76956</v>
      </c>
      <c r="D26" s="40">
        <f>SUM(B26:C26)</f>
        <v>76956</v>
      </c>
    </row>
    <row r="27" spans="1:4" ht="35" thickBot="1" x14ac:dyDescent="0.25">
      <c r="A27" s="39" t="s">
        <v>27</v>
      </c>
      <c r="B27" s="40"/>
      <c r="C27" s="40"/>
      <c r="D27" s="40"/>
    </row>
    <row r="28" spans="1:4" ht="18" thickBot="1" x14ac:dyDescent="0.25">
      <c r="A28" s="39" t="s">
        <v>28</v>
      </c>
      <c r="B28" s="40"/>
      <c r="C28" s="40"/>
      <c r="D28" s="40"/>
    </row>
    <row r="29" spans="1:4" ht="17" thickBot="1" x14ac:dyDescent="0.25">
      <c r="A29" s="39"/>
      <c r="B29" s="40"/>
      <c r="C29" s="40"/>
      <c r="D29" s="40"/>
    </row>
    <row r="30" spans="1:4" ht="18" thickBot="1" x14ac:dyDescent="0.25">
      <c r="A30" s="11" t="s">
        <v>29</v>
      </c>
      <c r="B30" s="40"/>
      <c r="C30" s="40"/>
      <c r="D30" s="40"/>
    </row>
    <row r="31" spans="1:4" ht="18" thickBot="1" x14ac:dyDescent="0.25">
      <c r="A31" s="39" t="s">
        <v>30</v>
      </c>
      <c r="B31" s="40"/>
      <c r="C31" s="40"/>
      <c r="D31" s="40"/>
    </row>
    <row r="32" spans="1:4" ht="17" thickBot="1" x14ac:dyDescent="0.25">
      <c r="A32" s="39"/>
      <c r="B32" s="40"/>
      <c r="C32" s="40"/>
      <c r="D32" s="40"/>
    </row>
    <row r="33" spans="1:4" ht="18" thickBot="1" x14ac:dyDescent="0.25">
      <c r="A33" s="11" t="s">
        <v>31</v>
      </c>
      <c r="B33" s="44">
        <f>B19+B22+B23</f>
        <v>406134</v>
      </c>
      <c r="C33" s="44">
        <f>SUM(C12:C32)</f>
        <v>971130.1399999999</v>
      </c>
      <c r="D33" s="44">
        <f>SUM(B33:C33)</f>
        <v>1377264.14</v>
      </c>
    </row>
  </sheetData>
  <mergeCells count="1">
    <mergeCell ref="A1:D1"/>
  </mergeCells>
  <hyperlinks>
    <hyperlink ref="A8" r:id="rId1" location="_ftn1" display="applewebdata://40F2AEC5-DA3E-4972-82EC-0D4CF9542C7D/ - _ftn1" xr:uid="{92F40680-9221-0E49-9338-1B28D290E11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F5B4D-5DDE-6343-8333-5C707F47CE2C}">
  <dimension ref="A1:D32"/>
  <sheetViews>
    <sheetView zoomScale="75" workbookViewId="0">
      <selection activeCell="C14" sqref="C14"/>
    </sheetView>
  </sheetViews>
  <sheetFormatPr baseColWidth="10" defaultRowHeight="16" x14ac:dyDescent="0.2"/>
  <cols>
    <col min="1" max="1" width="19" style="10" customWidth="1"/>
    <col min="2" max="2" width="46" style="50" customWidth="1"/>
    <col min="3" max="3" width="24.5" style="50" customWidth="1"/>
    <col min="4" max="4" width="26" style="50" bestFit="1" customWidth="1"/>
    <col min="5" max="5" width="40.6640625" style="10" customWidth="1"/>
    <col min="6" max="16384" width="10.83203125" style="10"/>
  </cols>
  <sheetData>
    <row r="1" spans="1:4" x14ac:dyDescent="0.2">
      <c r="A1" s="16" t="s">
        <v>50</v>
      </c>
      <c r="B1" s="16"/>
      <c r="C1" s="16"/>
      <c r="D1" s="16"/>
    </row>
    <row r="3" spans="1:4" ht="32" x14ac:dyDescent="0.2">
      <c r="A3" s="6" t="s">
        <v>0</v>
      </c>
      <c r="B3" s="45" t="s">
        <v>1</v>
      </c>
      <c r="C3" s="45" t="s">
        <v>2</v>
      </c>
      <c r="D3" s="45" t="s">
        <v>3</v>
      </c>
    </row>
    <row r="4" spans="1:4" ht="62" customHeight="1" x14ac:dyDescent="0.2">
      <c r="A4" s="6" t="s">
        <v>4</v>
      </c>
      <c r="B4" s="46" t="s">
        <v>5</v>
      </c>
      <c r="C4" s="46" t="s">
        <v>34</v>
      </c>
      <c r="D4" s="46" t="s">
        <v>7</v>
      </c>
    </row>
    <row r="5" spans="1:4" x14ac:dyDescent="0.2">
      <c r="A5" s="7"/>
      <c r="B5" s="47" t="s">
        <v>8</v>
      </c>
      <c r="C5" s="45" t="s">
        <v>9</v>
      </c>
      <c r="D5" s="48"/>
    </row>
    <row r="6" spans="1:4" x14ac:dyDescent="0.2">
      <c r="A6" s="7"/>
      <c r="B6" s="45" t="s">
        <v>9</v>
      </c>
      <c r="C6" s="45"/>
      <c r="D6" s="48"/>
    </row>
    <row r="7" spans="1:4" ht="17" x14ac:dyDescent="0.2">
      <c r="A7" s="8" t="s">
        <v>10</v>
      </c>
      <c r="B7" s="49"/>
      <c r="C7" s="49"/>
      <c r="D7" s="49"/>
    </row>
    <row r="8" spans="1:4" ht="32" x14ac:dyDescent="0.2">
      <c r="A8" s="5" t="s">
        <v>11</v>
      </c>
      <c r="B8" s="49"/>
      <c r="C8" s="49"/>
      <c r="D8" s="49"/>
    </row>
    <row r="9" spans="1:4" ht="32" x14ac:dyDescent="0.2">
      <c r="A9" s="5" t="s">
        <v>12</v>
      </c>
      <c r="B9" s="49"/>
      <c r="C9" s="49"/>
      <c r="D9" s="49"/>
    </row>
    <row r="10" spans="1:4" x14ac:dyDescent="0.2">
      <c r="A10" s="5" t="s">
        <v>13</v>
      </c>
      <c r="B10" s="49"/>
      <c r="C10" s="49">
        <v>58854.89</v>
      </c>
      <c r="D10" s="49">
        <f>B10+C10</f>
        <v>58854.89</v>
      </c>
    </row>
    <row r="11" spans="1:4" ht="48" x14ac:dyDescent="0.2">
      <c r="A11" s="5" t="s">
        <v>14</v>
      </c>
      <c r="B11" s="49"/>
      <c r="C11" s="49"/>
      <c r="D11" s="49"/>
    </row>
    <row r="12" spans="1:4" x14ac:dyDescent="0.2">
      <c r="A12" s="5" t="s">
        <v>15</v>
      </c>
      <c r="B12" s="49"/>
      <c r="C12" s="49"/>
      <c r="D12" s="49"/>
    </row>
    <row r="13" spans="1:4" ht="32" x14ac:dyDescent="0.2">
      <c r="A13" s="5" t="s">
        <v>16</v>
      </c>
      <c r="B13" s="49"/>
      <c r="C13" s="49"/>
      <c r="D13" s="49"/>
    </row>
    <row r="14" spans="1:4" x14ac:dyDescent="0.2">
      <c r="A14" s="5" t="s">
        <v>17</v>
      </c>
      <c r="B14" s="49">
        <v>519127</v>
      </c>
      <c r="C14" s="49">
        <f>638229.97-125757.3</f>
        <v>512472.67</v>
      </c>
      <c r="D14" s="49">
        <f>B14+C14</f>
        <v>1031599.6699999999</v>
      </c>
    </row>
    <row r="15" spans="1:4" x14ac:dyDescent="0.2">
      <c r="A15" s="5" t="s">
        <v>18</v>
      </c>
      <c r="B15" s="49"/>
      <c r="C15" s="49"/>
      <c r="D15" s="49"/>
    </row>
    <row r="16" spans="1:4" x14ac:dyDescent="0.2">
      <c r="A16" s="5"/>
      <c r="B16" s="49"/>
      <c r="C16" s="49"/>
      <c r="D16" s="49"/>
    </row>
    <row r="17" spans="1:4" x14ac:dyDescent="0.2">
      <c r="A17" s="6" t="s">
        <v>19</v>
      </c>
      <c r="B17" s="49"/>
      <c r="C17" s="49"/>
      <c r="D17" s="49"/>
    </row>
    <row r="18" spans="1:4" ht="128" x14ac:dyDescent="0.2">
      <c r="A18" s="5" t="s">
        <v>20</v>
      </c>
      <c r="B18" s="49">
        <v>25855</v>
      </c>
      <c r="D18" s="49">
        <f>SUM(B18)</f>
        <v>25855</v>
      </c>
    </row>
    <row r="19" spans="1:4" x14ac:dyDescent="0.2">
      <c r="A19" s="6"/>
      <c r="B19" s="49"/>
      <c r="C19" s="49"/>
      <c r="D19" s="49"/>
    </row>
    <row r="20" spans="1:4" ht="32" x14ac:dyDescent="0.2">
      <c r="A20" s="6" t="s">
        <v>21</v>
      </c>
      <c r="B20" s="49"/>
      <c r="C20" s="49"/>
      <c r="D20" s="49"/>
    </row>
    <row r="21" spans="1:4" ht="64" x14ac:dyDescent="0.2">
      <c r="A21" s="5" t="s">
        <v>22</v>
      </c>
      <c r="B21" s="49"/>
      <c r="C21" s="49"/>
      <c r="D21" s="49"/>
    </row>
    <row r="22" spans="1:4" ht="80" x14ac:dyDescent="0.2">
      <c r="A22" s="5" t="s">
        <v>23</v>
      </c>
      <c r="B22" s="49"/>
      <c r="C22" s="49"/>
      <c r="D22" s="49"/>
    </row>
    <row r="23" spans="1:4" ht="128" x14ac:dyDescent="0.2">
      <c r="A23" s="5" t="s">
        <v>24</v>
      </c>
      <c r="B23" s="49"/>
      <c r="C23" s="49"/>
      <c r="D23" s="49"/>
    </row>
    <row r="24" spans="1:4" ht="64" x14ac:dyDescent="0.2">
      <c r="A24" s="5" t="s">
        <v>25</v>
      </c>
      <c r="B24" s="49"/>
      <c r="C24" s="49"/>
      <c r="D24" s="49"/>
    </row>
    <row r="25" spans="1:4" x14ac:dyDescent="0.2">
      <c r="A25" s="5" t="s">
        <v>26</v>
      </c>
      <c r="B25" s="49"/>
      <c r="C25" s="49"/>
      <c r="D25" s="49"/>
    </row>
    <row r="26" spans="1:4" ht="48" x14ac:dyDescent="0.2">
      <c r="A26" s="5" t="s">
        <v>27</v>
      </c>
      <c r="B26" s="49"/>
      <c r="C26" s="49"/>
      <c r="D26" s="49"/>
    </row>
    <row r="27" spans="1:4" ht="48" x14ac:dyDescent="0.2">
      <c r="A27" s="5" t="s">
        <v>35</v>
      </c>
      <c r="B27" s="49">
        <v>221553</v>
      </c>
      <c r="C27" s="49"/>
      <c r="D27" s="49"/>
    </row>
    <row r="28" spans="1:4" x14ac:dyDescent="0.2">
      <c r="A28" s="5"/>
      <c r="B28" s="49"/>
      <c r="C28" s="49"/>
      <c r="D28" s="49"/>
    </row>
    <row r="29" spans="1:4" x14ac:dyDescent="0.2">
      <c r="A29" s="6" t="s">
        <v>29</v>
      </c>
      <c r="B29" s="49"/>
      <c r="C29" s="49"/>
      <c r="D29" s="49"/>
    </row>
    <row r="30" spans="1:4" x14ac:dyDescent="0.2">
      <c r="A30" s="5" t="s">
        <v>30</v>
      </c>
      <c r="B30" s="49"/>
      <c r="C30" s="49"/>
      <c r="D30" s="49"/>
    </row>
    <row r="31" spans="1:4" x14ac:dyDescent="0.2">
      <c r="A31" s="5"/>
      <c r="B31" s="49"/>
      <c r="C31" s="49"/>
      <c r="D31" s="49"/>
    </row>
    <row r="32" spans="1:4" ht="18" thickBot="1" x14ac:dyDescent="0.25">
      <c r="A32" s="11" t="s">
        <v>31</v>
      </c>
      <c r="B32" s="51">
        <f>SUM(B8:B31)</f>
        <v>766535</v>
      </c>
      <c r="C32" s="51">
        <f>SUM(C8:C31)</f>
        <v>571327.55999999994</v>
      </c>
      <c r="D32" s="51">
        <f>SUM(B32:C32)</f>
        <v>1337862.56</v>
      </c>
    </row>
  </sheetData>
  <mergeCells count="1">
    <mergeCell ref="A1:D1"/>
  </mergeCells>
  <hyperlinks>
    <hyperlink ref="A7" r:id="rId1" location="_ftn1" display="applewebdata://40F2AEC5-DA3E-4972-82EC-0D4CF9542C7D/ - _ftn1" xr:uid="{74950555-A06A-6448-899B-97E2BD89024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B8C12-315C-B64E-B9A3-E0FF4B840692}">
  <dimension ref="A1:D32"/>
  <sheetViews>
    <sheetView topLeftCell="A5" zoomScale="110" workbookViewId="0">
      <selection activeCell="C14" sqref="C14"/>
    </sheetView>
  </sheetViews>
  <sheetFormatPr baseColWidth="10" defaultColWidth="28.1640625" defaultRowHeight="16" x14ac:dyDescent="0.2"/>
  <cols>
    <col min="1" max="1" width="28.1640625" style="52"/>
    <col min="2" max="4" width="28.1640625" style="53"/>
    <col min="5" max="16384" width="28.1640625" style="52"/>
  </cols>
  <sheetData>
    <row r="1" spans="1:4" x14ac:dyDescent="0.2">
      <c r="A1" s="16" t="s">
        <v>51</v>
      </c>
      <c r="B1" s="16"/>
      <c r="C1" s="16"/>
      <c r="D1" s="16"/>
    </row>
    <row r="3" spans="1:4" ht="34" x14ac:dyDescent="0.2">
      <c r="A3" s="18" t="s">
        <v>0</v>
      </c>
      <c r="B3" s="54" t="s">
        <v>1</v>
      </c>
      <c r="C3" s="54" t="s">
        <v>2</v>
      </c>
      <c r="D3" s="54" t="s">
        <v>3</v>
      </c>
    </row>
    <row r="4" spans="1:4" ht="17" x14ac:dyDescent="0.2">
      <c r="A4" s="18" t="s">
        <v>4</v>
      </c>
      <c r="B4" s="54" t="s">
        <v>5</v>
      </c>
      <c r="C4" s="55" t="s">
        <v>45</v>
      </c>
      <c r="D4" s="54" t="s">
        <v>7</v>
      </c>
    </row>
    <row r="5" spans="1:4" ht="17" x14ac:dyDescent="0.2">
      <c r="A5" s="7"/>
      <c r="B5" s="55" t="s">
        <v>8</v>
      </c>
      <c r="C5" s="54" t="s">
        <v>9</v>
      </c>
      <c r="D5" s="33"/>
    </row>
    <row r="6" spans="1:4" ht="17" x14ac:dyDescent="0.2">
      <c r="A6" s="7"/>
      <c r="B6" s="54" t="s">
        <v>9</v>
      </c>
      <c r="C6" s="54"/>
      <c r="D6" s="33"/>
    </row>
    <row r="7" spans="1:4" ht="17" x14ac:dyDescent="0.2">
      <c r="A7" s="8" t="s">
        <v>10</v>
      </c>
      <c r="B7" s="56"/>
      <c r="C7" s="56"/>
      <c r="D7" s="56"/>
    </row>
    <row r="8" spans="1:4" ht="34" x14ac:dyDescent="0.2">
      <c r="A8" s="19" t="s">
        <v>11</v>
      </c>
      <c r="B8" s="56"/>
      <c r="C8" s="56"/>
      <c r="D8" s="56"/>
    </row>
    <row r="9" spans="1:4" ht="34" x14ac:dyDescent="0.2">
      <c r="A9" s="19" t="s">
        <v>12</v>
      </c>
      <c r="B9" s="56"/>
      <c r="C9" s="56"/>
      <c r="D9" s="56"/>
    </row>
    <row r="10" spans="1:4" ht="17" x14ac:dyDescent="0.2">
      <c r="A10" s="19" t="s">
        <v>13</v>
      </c>
      <c r="B10" s="56">
        <v>31000</v>
      </c>
      <c r="C10" s="56">
        <v>47500</v>
      </c>
      <c r="D10" s="56">
        <f>B10+C10</f>
        <v>78500</v>
      </c>
    </row>
    <row r="11" spans="1:4" ht="34" x14ac:dyDescent="0.2">
      <c r="A11" s="19" t="s">
        <v>14</v>
      </c>
      <c r="B11" s="56"/>
      <c r="C11" s="56"/>
      <c r="D11" s="56"/>
    </row>
    <row r="12" spans="1:4" ht="17" x14ac:dyDescent="0.2">
      <c r="A12" s="19" t="s">
        <v>15</v>
      </c>
      <c r="B12" s="56"/>
      <c r="C12" s="56"/>
      <c r="D12" s="56"/>
    </row>
    <row r="13" spans="1:4" ht="34" x14ac:dyDescent="0.2">
      <c r="A13" s="19" t="s">
        <v>16</v>
      </c>
      <c r="B13" s="56"/>
      <c r="C13" s="56"/>
      <c r="D13" s="56"/>
    </row>
    <row r="14" spans="1:4" ht="17" x14ac:dyDescent="0.2">
      <c r="A14" s="19" t="s">
        <v>17</v>
      </c>
      <c r="B14" s="56">
        <f>36000+45000</f>
        <v>81000</v>
      </c>
      <c r="C14" s="56">
        <f>40400+320000-25757.3</f>
        <v>334642.7</v>
      </c>
      <c r="D14" s="56">
        <f>B14+C14</f>
        <v>415642.7</v>
      </c>
    </row>
    <row r="15" spans="1:4" ht="17" x14ac:dyDescent="0.2">
      <c r="A15" s="19" t="s">
        <v>18</v>
      </c>
      <c r="B15" s="56"/>
      <c r="C15" s="56"/>
      <c r="D15" s="56"/>
    </row>
    <row r="16" spans="1:4" x14ac:dyDescent="0.2">
      <c r="A16" s="19"/>
      <c r="B16" s="56"/>
      <c r="C16" s="56"/>
      <c r="D16" s="56"/>
    </row>
    <row r="17" spans="1:4" ht="17" x14ac:dyDescent="0.2">
      <c r="A17" s="18" t="s">
        <v>19</v>
      </c>
      <c r="B17" s="56"/>
      <c r="C17" s="56"/>
      <c r="D17" s="56"/>
    </row>
    <row r="18" spans="1:4" ht="85" x14ac:dyDescent="0.2">
      <c r="A18" s="19" t="s">
        <v>20</v>
      </c>
      <c r="B18" s="56">
        <f>221500+18000+47000</f>
        <v>286500</v>
      </c>
      <c r="C18" s="56">
        <v>28000</v>
      </c>
      <c r="D18" s="56">
        <f>B18+C18</f>
        <v>314500</v>
      </c>
    </row>
    <row r="19" spans="1:4" x14ac:dyDescent="0.2">
      <c r="A19" s="18"/>
      <c r="B19" s="56"/>
      <c r="C19" s="56"/>
      <c r="D19" s="56"/>
    </row>
    <row r="20" spans="1:4" ht="17" x14ac:dyDescent="0.2">
      <c r="A20" s="18" t="s">
        <v>21</v>
      </c>
      <c r="B20" s="56"/>
      <c r="C20" s="56"/>
      <c r="D20" s="56"/>
    </row>
    <row r="21" spans="1:4" ht="51" x14ac:dyDescent="0.2">
      <c r="A21" s="19" t="s">
        <v>22</v>
      </c>
      <c r="B21" s="56"/>
      <c r="C21" s="56"/>
      <c r="D21" s="56"/>
    </row>
    <row r="22" spans="1:4" ht="51" x14ac:dyDescent="0.2">
      <c r="A22" s="19" t="s">
        <v>23</v>
      </c>
      <c r="B22" s="56"/>
      <c r="C22" s="56"/>
      <c r="D22" s="56"/>
    </row>
    <row r="23" spans="1:4" ht="85" x14ac:dyDescent="0.2">
      <c r="A23" s="19" t="s">
        <v>24</v>
      </c>
      <c r="B23" s="56"/>
      <c r="C23" s="56"/>
      <c r="D23" s="56"/>
    </row>
    <row r="24" spans="1:4" ht="34" x14ac:dyDescent="0.2">
      <c r="A24" s="19" t="s">
        <v>25</v>
      </c>
      <c r="B24" s="56"/>
      <c r="C24" s="56"/>
      <c r="D24" s="56"/>
    </row>
    <row r="25" spans="1:4" ht="17" x14ac:dyDescent="0.2">
      <c r="A25" s="19" t="s">
        <v>26</v>
      </c>
      <c r="B25" s="56">
        <v>106100</v>
      </c>
      <c r="C25" s="56">
        <v>50000</v>
      </c>
      <c r="D25" s="56">
        <f>SUM(B25:C25)</f>
        <v>156100</v>
      </c>
    </row>
    <row r="26" spans="1:4" ht="34" x14ac:dyDescent="0.2">
      <c r="A26" s="19" t="s">
        <v>27</v>
      </c>
      <c r="B26" s="56"/>
      <c r="C26" s="56"/>
      <c r="D26" s="56"/>
    </row>
    <row r="27" spans="1:4" ht="17" x14ac:dyDescent="0.2">
      <c r="A27" s="19" t="s">
        <v>28</v>
      </c>
      <c r="B27" s="56"/>
      <c r="C27" s="56"/>
      <c r="D27" s="56"/>
    </row>
    <row r="28" spans="1:4" x14ac:dyDescent="0.2">
      <c r="A28" s="19"/>
      <c r="B28" s="56"/>
      <c r="C28" s="56"/>
      <c r="D28" s="56"/>
    </row>
    <row r="29" spans="1:4" ht="17" x14ac:dyDescent="0.2">
      <c r="A29" s="18" t="s">
        <v>29</v>
      </c>
      <c r="B29" s="56"/>
      <c r="C29" s="56"/>
      <c r="D29" s="56"/>
    </row>
    <row r="30" spans="1:4" ht="17" x14ac:dyDescent="0.2">
      <c r="A30" s="19" t="s">
        <v>30</v>
      </c>
      <c r="B30" s="56"/>
      <c r="C30" s="56"/>
      <c r="D30" s="56"/>
    </row>
    <row r="31" spans="1:4" x14ac:dyDescent="0.2">
      <c r="A31" s="19"/>
      <c r="B31" s="56"/>
      <c r="C31" s="56"/>
      <c r="D31" s="56"/>
    </row>
    <row r="32" spans="1:4" ht="17" x14ac:dyDescent="0.2">
      <c r="A32" s="18" t="s">
        <v>31</v>
      </c>
      <c r="B32" s="54">
        <f>SUM(B8:B31)</f>
        <v>504600</v>
      </c>
      <c r="C32" s="54">
        <f>SUM(C8:C31)</f>
        <v>460142.7</v>
      </c>
      <c r="D32" s="54">
        <f>SUM(B32:C32)</f>
        <v>964742.7</v>
      </c>
    </row>
  </sheetData>
  <mergeCells count="1">
    <mergeCell ref="A1:D1"/>
  </mergeCells>
  <hyperlinks>
    <hyperlink ref="A7" r:id="rId1" location="_ftn1" display="applewebdata://40F2AEC5-DA3E-4972-82EC-0D4CF9542C7D/ - _ftn1" xr:uid="{C2ED9509-A0C2-C84B-9B9C-DB0C1E04C3A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750A3-CCBF-B44E-8FDA-F236B562A533}">
  <dimension ref="A1:D31"/>
  <sheetViews>
    <sheetView topLeftCell="A24" workbookViewId="0">
      <selection activeCell="G33" sqref="G33"/>
    </sheetView>
  </sheetViews>
  <sheetFormatPr baseColWidth="10" defaultRowHeight="16" x14ac:dyDescent="0.2"/>
  <cols>
    <col min="1" max="1" width="21.6640625" customWidth="1"/>
    <col min="2" max="2" width="17.5" customWidth="1"/>
    <col min="3" max="3" width="14.83203125" customWidth="1"/>
    <col min="4" max="4" width="19.33203125" customWidth="1"/>
  </cols>
  <sheetData>
    <row r="1" spans="1:4" x14ac:dyDescent="0.2">
      <c r="A1" s="16" t="s">
        <v>53</v>
      </c>
      <c r="B1" s="16"/>
      <c r="C1" s="16"/>
      <c r="D1" s="16"/>
    </row>
    <row r="3" spans="1:4" ht="80" x14ac:dyDescent="0.2">
      <c r="A3" s="2" t="s">
        <v>0</v>
      </c>
      <c r="B3" s="57" t="s">
        <v>1</v>
      </c>
      <c r="C3" s="57" t="s">
        <v>2</v>
      </c>
      <c r="D3" s="57" t="s">
        <v>3</v>
      </c>
    </row>
    <row r="4" spans="1:4" ht="48" x14ac:dyDescent="0.2">
      <c r="A4" s="2" t="s">
        <v>4</v>
      </c>
      <c r="B4" s="57" t="s">
        <v>5</v>
      </c>
      <c r="C4" s="58" t="s">
        <v>6</v>
      </c>
      <c r="D4" s="57" t="s">
        <v>7</v>
      </c>
    </row>
    <row r="5" spans="1:4" x14ac:dyDescent="0.2">
      <c r="A5" s="59"/>
      <c r="B5" s="58" t="s">
        <v>8</v>
      </c>
      <c r="C5" s="57" t="s">
        <v>9</v>
      </c>
      <c r="D5" s="60"/>
    </row>
    <row r="6" spans="1:4" x14ac:dyDescent="0.2">
      <c r="A6" s="59"/>
      <c r="B6" s="57" t="s">
        <v>9</v>
      </c>
      <c r="C6" s="57"/>
      <c r="D6" s="60"/>
    </row>
    <row r="7" spans="1:4" ht="35" thickBot="1" x14ac:dyDescent="0.25">
      <c r="A7" s="61" t="s">
        <v>10</v>
      </c>
      <c r="B7" s="62"/>
      <c r="C7" s="62"/>
      <c r="D7" s="62"/>
    </row>
    <row r="8" spans="1:4" ht="65" thickBot="1" x14ac:dyDescent="0.25">
      <c r="A8" s="3" t="s">
        <v>11</v>
      </c>
      <c r="B8" s="62"/>
      <c r="C8" s="62"/>
      <c r="D8" s="62"/>
    </row>
    <row r="9" spans="1:4" ht="49" thickBot="1" x14ac:dyDescent="0.25">
      <c r="A9" s="3" t="s">
        <v>12</v>
      </c>
      <c r="B9" s="62"/>
      <c r="C9" s="62"/>
      <c r="D9" s="62"/>
    </row>
    <row r="10" spans="1:4" ht="17" thickBot="1" x14ac:dyDescent="0.25">
      <c r="A10" s="3" t="s">
        <v>13</v>
      </c>
      <c r="B10" s="62"/>
      <c r="C10" s="63">
        <v>20000</v>
      </c>
      <c r="D10" s="62">
        <f>B10+C10</f>
        <v>20000</v>
      </c>
    </row>
    <row r="11" spans="1:4" ht="81" thickBot="1" x14ac:dyDescent="0.25">
      <c r="A11" s="3" t="s">
        <v>14</v>
      </c>
      <c r="B11" s="62"/>
      <c r="C11" s="63">
        <v>20000</v>
      </c>
      <c r="D11" s="62">
        <f>C11</f>
        <v>20000</v>
      </c>
    </row>
    <row r="12" spans="1:4" ht="33" thickBot="1" x14ac:dyDescent="0.25">
      <c r="A12" s="3" t="s">
        <v>15</v>
      </c>
      <c r="B12" s="62"/>
      <c r="C12" s="63">
        <v>10000</v>
      </c>
      <c r="D12" s="62">
        <f>C12</f>
        <v>10000</v>
      </c>
    </row>
    <row r="13" spans="1:4" ht="81" thickBot="1" x14ac:dyDescent="0.25">
      <c r="A13" s="3" t="s">
        <v>16</v>
      </c>
      <c r="B13" s="62"/>
      <c r="C13" s="63">
        <v>30000</v>
      </c>
      <c r="D13" s="62">
        <f>C13</f>
        <v>30000</v>
      </c>
    </row>
    <row r="14" spans="1:4" ht="17" thickBot="1" x14ac:dyDescent="0.25">
      <c r="A14" s="3" t="s">
        <v>17</v>
      </c>
      <c r="B14" s="62"/>
      <c r="C14" s="62">
        <v>1007354.86</v>
      </c>
      <c r="D14" s="62">
        <f>B14+C14</f>
        <v>1007354.86</v>
      </c>
    </row>
    <row r="15" spans="1:4" ht="33" thickBot="1" x14ac:dyDescent="0.25">
      <c r="A15" s="3" t="s">
        <v>18</v>
      </c>
      <c r="B15" s="62"/>
      <c r="C15" s="62"/>
      <c r="D15" s="62"/>
    </row>
    <row r="16" spans="1:4" ht="17" thickBot="1" x14ac:dyDescent="0.25">
      <c r="A16" s="3"/>
      <c r="B16" s="62"/>
      <c r="C16" s="62"/>
      <c r="D16" s="62"/>
    </row>
    <row r="17" spans="1:4" ht="33" thickBot="1" x14ac:dyDescent="0.25">
      <c r="A17" s="4" t="s">
        <v>19</v>
      </c>
      <c r="B17" s="62"/>
      <c r="C17" s="62"/>
      <c r="D17" s="62"/>
    </row>
    <row r="18" spans="1:4" ht="257" thickBot="1" x14ac:dyDescent="0.25">
      <c r="A18" s="3" t="s">
        <v>20</v>
      </c>
      <c r="B18" s="62"/>
      <c r="C18" s="62"/>
      <c r="D18" s="62">
        <f>B18+C18</f>
        <v>0</v>
      </c>
    </row>
    <row r="19" spans="1:4" ht="65" thickBot="1" x14ac:dyDescent="0.25">
      <c r="A19" s="4" t="s">
        <v>21</v>
      </c>
      <c r="B19" s="62"/>
      <c r="C19" s="62"/>
      <c r="D19" s="62"/>
    </row>
    <row r="20" spans="1:4" ht="97" thickBot="1" x14ac:dyDescent="0.25">
      <c r="A20" s="3" t="s">
        <v>22</v>
      </c>
      <c r="B20" s="62"/>
      <c r="C20" s="62"/>
      <c r="D20" s="62"/>
    </row>
    <row r="21" spans="1:4" ht="113" thickBot="1" x14ac:dyDescent="0.25">
      <c r="A21" s="3" t="s">
        <v>23</v>
      </c>
      <c r="B21" s="62"/>
      <c r="C21" s="62"/>
      <c r="D21" s="62"/>
    </row>
    <row r="22" spans="1:4" ht="273" thickBot="1" x14ac:dyDescent="0.25">
      <c r="A22" s="3" t="s">
        <v>24</v>
      </c>
      <c r="B22" s="62"/>
      <c r="C22" s="62"/>
      <c r="D22" s="62"/>
    </row>
    <row r="23" spans="1:4" ht="113" thickBot="1" x14ac:dyDescent="0.25">
      <c r="A23" s="3" t="s">
        <v>25</v>
      </c>
      <c r="B23" s="62"/>
      <c r="C23" s="62"/>
      <c r="D23" s="62"/>
    </row>
    <row r="24" spans="1:4" ht="17" thickBot="1" x14ac:dyDescent="0.25">
      <c r="A24" s="3" t="s">
        <v>26</v>
      </c>
      <c r="B24" s="62"/>
      <c r="C24" s="62"/>
      <c r="D24" s="62"/>
    </row>
    <row r="25" spans="1:4" ht="65" thickBot="1" x14ac:dyDescent="0.25">
      <c r="A25" s="3" t="s">
        <v>27</v>
      </c>
      <c r="B25" s="62"/>
      <c r="C25" s="62"/>
      <c r="D25" s="62"/>
    </row>
    <row r="26" spans="1:4" ht="17" thickBot="1" x14ac:dyDescent="0.25">
      <c r="A26" s="3" t="s">
        <v>28</v>
      </c>
      <c r="B26" s="62"/>
      <c r="C26" s="62"/>
      <c r="D26" s="62"/>
    </row>
    <row r="27" spans="1:4" ht="17" thickBot="1" x14ac:dyDescent="0.25">
      <c r="A27" s="3"/>
      <c r="B27" s="62"/>
      <c r="C27" s="62"/>
      <c r="D27" s="62"/>
    </row>
    <row r="28" spans="1:4" ht="33" thickBot="1" x14ac:dyDescent="0.25">
      <c r="A28" s="4" t="s">
        <v>29</v>
      </c>
      <c r="B28" s="62"/>
      <c r="C28" s="62"/>
      <c r="D28" s="62"/>
    </row>
    <row r="29" spans="1:4" ht="33" thickBot="1" x14ac:dyDescent="0.25">
      <c r="A29" s="3" t="s">
        <v>30</v>
      </c>
      <c r="B29" s="62"/>
      <c r="C29" s="62"/>
      <c r="D29" s="62"/>
    </row>
    <row r="30" spans="1:4" ht="17" thickBot="1" x14ac:dyDescent="0.25">
      <c r="A30" s="3"/>
      <c r="B30" s="62"/>
      <c r="C30" s="62"/>
      <c r="D30" s="62"/>
    </row>
    <row r="31" spans="1:4" ht="17" thickBot="1" x14ac:dyDescent="0.25">
      <c r="A31" s="4" t="s">
        <v>31</v>
      </c>
      <c r="B31" s="62">
        <f>SUM(B8:B30)</f>
        <v>0</v>
      </c>
      <c r="C31" s="62">
        <f>SUM(C8:C30)</f>
        <v>1087354.8599999999</v>
      </c>
      <c r="D31" s="62">
        <f>SUM(B31:C31)</f>
        <v>1087354.8599999999</v>
      </c>
    </row>
  </sheetData>
  <mergeCells count="1">
    <mergeCell ref="A1:D1"/>
  </mergeCells>
  <hyperlinks>
    <hyperlink ref="A7" r:id="rId1" location="_ftn1" display="applewebdata://40F2AEC5-DA3E-4972-82EC-0D4CF9542C7D/ - _ftn1" xr:uid="{938CDAF9-20A4-CD4E-B25C-72B3ECF862F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CCC8B-2C81-8F41-8151-D6199EB3D31F}">
  <dimension ref="C5:F12"/>
  <sheetViews>
    <sheetView tabSelected="1" workbookViewId="0">
      <selection activeCell="F15" sqref="F15"/>
    </sheetView>
  </sheetViews>
  <sheetFormatPr baseColWidth="10" defaultRowHeight="16" x14ac:dyDescent="0.2"/>
  <cols>
    <col min="3" max="3" width="26" customWidth="1"/>
    <col min="4" max="4" width="22.83203125" customWidth="1"/>
    <col min="5" max="5" width="19.5" customWidth="1"/>
    <col min="6" max="6" width="29.83203125" customWidth="1"/>
  </cols>
  <sheetData>
    <row r="5" spans="3:6" x14ac:dyDescent="0.2">
      <c r="C5" s="12" t="s">
        <v>36</v>
      </c>
      <c r="D5" s="13" t="s">
        <v>37</v>
      </c>
      <c r="E5" s="12" t="s">
        <v>38</v>
      </c>
      <c r="F5" s="12" t="s">
        <v>39</v>
      </c>
    </row>
    <row r="6" spans="3:6" x14ac:dyDescent="0.2">
      <c r="C6" s="12" t="s">
        <v>54</v>
      </c>
      <c r="D6" s="14">
        <v>245000</v>
      </c>
      <c r="E6" s="14">
        <v>924000</v>
      </c>
      <c r="F6" s="14">
        <f>SUM(D6:E6)</f>
        <v>1169000</v>
      </c>
    </row>
    <row r="7" spans="3:6" x14ac:dyDescent="0.2">
      <c r="C7" s="13" t="s">
        <v>40</v>
      </c>
      <c r="D7" s="14">
        <v>504600</v>
      </c>
      <c r="E7" s="14">
        <v>460142</v>
      </c>
      <c r="F7" s="14">
        <f>D7+E7</f>
        <v>964742</v>
      </c>
    </row>
    <row r="8" spans="3:6" x14ac:dyDescent="0.2">
      <c r="C8" s="64" t="s">
        <v>41</v>
      </c>
      <c r="D8" s="65">
        <v>406134</v>
      </c>
      <c r="E8" s="14">
        <v>971130</v>
      </c>
      <c r="F8" s="14">
        <f>SUM(D8:E8)</f>
        <v>1377264</v>
      </c>
    </row>
    <row r="9" spans="3:6" x14ac:dyDescent="0.2">
      <c r="C9" s="12" t="s">
        <v>42</v>
      </c>
      <c r="D9" s="15">
        <v>766535</v>
      </c>
      <c r="E9" s="14">
        <v>571327.6</v>
      </c>
      <c r="F9" s="14">
        <f>SUM(D9:E9)</f>
        <v>1337862.6000000001</v>
      </c>
    </row>
    <row r="10" spans="3:6" x14ac:dyDescent="0.2">
      <c r="C10" s="12" t="s">
        <v>43</v>
      </c>
      <c r="D10" s="15">
        <v>650000</v>
      </c>
      <c r="E10" s="14">
        <v>986000</v>
      </c>
      <c r="F10" s="14">
        <f>SUM(D10:E10)</f>
        <v>1636000</v>
      </c>
    </row>
    <row r="11" spans="3:6" x14ac:dyDescent="0.2">
      <c r="C11" s="64" t="s">
        <v>55</v>
      </c>
      <c r="D11" s="65"/>
      <c r="E11" s="14">
        <v>1087354.8999999999</v>
      </c>
      <c r="F11" s="14">
        <f>E11</f>
        <v>1087354.8999999999</v>
      </c>
    </row>
    <row r="12" spans="3:6" x14ac:dyDescent="0.2">
      <c r="C12" s="12" t="s">
        <v>39</v>
      </c>
      <c r="D12" s="14">
        <f>SUM(D6:D11)</f>
        <v>2572269</v>
      </c>
      <c r="E12" s="66">
        <f>SUM(E6:E11)</f>
        <v>4999954.5</v>
      </c>
      <c r="F12" s="14">
        <f>D12+E12</f>
        <v>7572223.5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LIC</vt:lpstr>
      <vt:lpstr>DISPOSITIVOS MEDICOS</vt:lpstr>
      <vt:lpstr>INDUSTRIA 4.0 (1)</vt:lpstr>
      <vt:lpstr>INDUSTRIA 4.0 (2)</vt:lpstr>
      <vt:lpstr>AGRICULTURA</vt:lpstr>
      <vt:lpstr>PESCA</vt:lpstr>
      <vt:lpstr>Totales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2020-07-30T19:53:53Z</dcterms:created>
  <dcterms:modified xsi:type="dcterms:W3CDTF">2020-08-05T18:13:42Z</dcterms:modified>
</cp:coreProperties>
</file>