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salmeron\Documents\Yolanda MCJ 18 03 2019\Informes Directrices Presidenciales\Seg Directrices Presidenciales 2019\GIRH\"/>
    </mc:Choice>
  </mc:AlternateContent>
  <bookViews>
    <workbookView xWindow="0" yWindow="0" windowWidth="28800" windowHeight="11175"/>
  </bookViews>
  <sheets>
    <sheet name="nuevos funcionarios" sheetId="1" r:id="rId1"/>
    <sheet name="Funcionarios actuales" sheetId="3" r:id="rId2"/>
  </sheets>
  <calcPr calcId="162913"/>
</workbook>
</file>

<file path=xl/calcChain.xml><?xml version="1.0" encoding="utf-8"?>
<calcChain xmlns="http://schemas.openxmlformats.org/spreadsheetml/2006/main">
  <c r="F51" i="3" l="1"/>
  <c r="N51" i="3" s="1"/>
  <c r="F54" i="3"/>
  <c r="N54" i="3" s="1"/>
  <c r="F22" i="3"/>
  <c r="N22" i="3" s="1"/>
  <c r="F62" i="3"/>
  <c r="F61" i="3"/>
  <c r="N61" i="3" s="1"/>
  <c r="F60" i="3"/>
  <c r="N60" i="3" s="1"/>
  <c r="F59" i="3"/>
  <c r="N59" i="3" s="1"/>
  <c r="F58" i="3"/>
  <c r="F57" i="3"/>
  <c r="N57" i="3" s="1"/>
  <c r="F56" i="3"/>
  <c r="N56" i="3" s="1"/>
  <c r="F55" i="3"/>
  <c r="N46" i="3"/>
  <c r="N58" i="3"/>
  <c r="N70" i="3"/>
  <c r="F41" i="3"/>
  <c r="N41" i="3" s="1"/>
  <c r="F42" i="3"/>
  <c r="N42" i="3" s="1"/>
  <c r="F43" i="3"/>
  <c r="N43" i="3" s="1"/>
  <c r="F44" i="3"/>
  <c r="N44" i="3" s="1"/>
  <c r="F45" i="3"/>
  <c r="N45" i="3" s="1"/>
  <c r="F46" i="3"/>
  <c r="F47" i="3"/>
  <c r="N47" i="3" s="1"/>
  <c r="F48" i="3"/>
  <c r="N48" i="3" s="1"/>
  <c r="F49" i="3"/>
  <c r="N49" i="3" s="1"/>
  <c r="F50" i="3"/>
  <c r="N50" i="3" s="1"/>
  <c r="F52" i="3"/>
  <c r="N52" i="3" s="1"/>
  <c r="F53" i="3"/>
  <c r="N53" i="3" s="1"/>
  <c r="N55" i="3"/>
  <c r="N62" i="3"/>
  <c r="F63" i="3"/>
  <c r="N63" i="3" s="1"/>
  <c r="F64" i="3"/>
  <c r="N64" i="3" s="1"/>
  <c r="F65" i="3"/>
  <c r="N65" i="3" s="1"/>
  <c r="F66" i="3"/>
  <c r="N66" i="3" s="1"/>
  <c r="F67" i="3"/>
  <c r="N67" i="3" s="1"/>
  <c r="F68" i="3"/>
  <c r="N68" i="3" s="1"/>
  <c r="F69" i="3"/>
  <c r="N69" i="3" s="1"/>
  <c r="F70" i="3"/>
  <c r="F71" i="3"/>
  <c r="N71" i="3" s="1"/>
  <c r="F37" i="3"/>
  <c r="N37" i="3" s="1"/>
  <c r="F38" i="3"/>
  <c r="N38" i="3" s="1"/>
  <c r="F39" i="3"/>
  <c r="N39" i="3" s="1"/>
  <c r="F40" i="3"/>
  <c r="N40" i="3" s="1"/>
  <c r="F36" i="3"/>
  <c r="N36" i="3" s="1"/>
  <c r="F35" i="3"/>
  <c r="N35" i="3" s="1"/>
  <c r="F34" i="3"/>
  <c r="N34" i="3" s="1"/>
  <c r="F33" i="3"/>
  <c r="N33" i="3" s="1"/>
  <c r="F32" i="3"/>
  <c r="N32" i="3" s="1"/>
  <c r="F31" i="3"/>
  <c r="N31" i="3" s="1"/>
  <c r="F28" i="3"/>
  <c r="N28" i="3" s="1"/>
  <c r="F29" i="3"/>
  <c r="N29" i="3" s="1"/>
  <c r="F30" i="3"/>
  <c r="N30" i="3" s="1"/>
  <c r="F24" i="3"/>
  <c r="N24" i="3" s="1"/>
  <c r="F23" i="3"/>
  <c r="N23" i="3" s="1"/>
  <c r="F20" i="3"/>
  <c r="N20" i="3" s="1"/>
  <c r="F19" i="3"/>
  <c r="N19" i="3" s="1"/>
  <c r="F18" i="3"/>
  <c r="N18" i="3" s="1"/>
  <c r="F21" i="3"/>
  <c r="N21" i="3" s="1"/>
  <c r="F25" i="3"/>
  <c r="N25" i="3" s="1"/>
  <c r="F26" i="3"/>
  <c r="N26" i="3" s="1"/>
  <c r="F27" i="3"/>
  <c r="N27" i="3" s="1"/>
  <c r="F17" i="3"/>
  <c r="F16" i="3"/>
  <c r="N16" i="3" s="1"/>
  <c r="F15" i="3"/>
  <c r="N15" i="3" s="1"/>
  <c r="F14" i="3"/>
  <c r="N14" i="3" s="1"/>
  <c r="F13" i="3"/>
  <c r="N13" i="3" s="1"/>
  <c r="F12" i="3"/>
  <c r="N12" i="3" s="1"/>
  <c r="F11" i="3"/>
  <c r="N11" i="3" s="1"/>
  <c r="N17" i="3"/>
  <c r="F10" i="3"/>
  <c r="N10" i="3" s="1"/>
  <c r="N9" i="3"/>
  <c r="F9" i="3"/>
  <c r="F8" i="3"/>
  <c r="N8" i="3" s="1"/>
  <c r="N6" i="3"/>
  <c r="F7" i="3"/>
  <c r="N7" i="3" s="1"/>
  <c r="G6" i="3"/>
  <c r="F6" i="3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Q6" i="1"/>
  <c r="Q7" i="1"/>
  <c r="Q8" i="1"/>
  <c r="Q9" i="1"/>
  <c r="S9" i="1" s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R5" i="1"/>
  <c r="Q5" i="1"/>
  <c r="S8" i="1" l="1"/>
  <c r="N72" i="3"/>
  <c r="S10" i="1"/>
  <c r="S6" i="1"/>
  <c r="S5" i="1"/>
  <c r="S7" i="1"/>
  <c r="S11" i="1" s="1"/>
</calcChain>
</file>

<file path=xl/sharedStrings.xml><?xml version="1.0" encoding="utf-8"?>
<sst xmlns="http://schemas.openxmlformats.org/spreadsheetml/2006/main" count="200" uniqueCount="99">
  <si>
    <t xml:space="preserve">NOMBRE DE LA CLASE DEL PUESTO </t>
  </si>
  <si>
    <t xml:space="preserve">GRADO ACADÉMICO </t>
  </si>
  <si>
    <t>DEDICACIÓN EXCLUSIVA</t>
  </si>
  <si>
    <t>PROHIBICIÓN</t>
  </si>
  <si>
    <t>N/A</t>
  </si>
  <si>
    <t xml:space="preserve">OTROS PLUSES </t>
  </si>
  <si>
    <t xml:space="preserve">CONCEPTO </t>
  </si>
  <si>
    <t xml:space="preserve">CARRERA PROFESIONAL </t>
  </si>
  <si>
    <t xml:space="preserve">SALARIO BASE </t>
  </si>
  <si>
    <t>Matriz para contabilizar ahorros del Título III de la Ley N°9635</t>
  </si>
  <si>
    <t>Profesional de Servicio Civil 3</t>
  </si>
  <si>
    <t xml:space="preserve">CÓDIGO </t>
  </si>
  <si>
    <t>GRUPO</t>
  </si>
  <si>
    <t>SOLO T II</t>
  </si>
  <si>
    <t>ANTES DE LA LEY</t>
  </si>
  <si>
    <t>CON LA LEY</t>
  </si>
  <si>
    <t>% (ANTES DE LA LEY)</t>
  </si>
  <si>
    <t>MONTO NOMINAL CON LA LEY</t>
  </si>
  <si>
    <t>SALARIO TOTAL ANTES DE LA LEY</t>
  </si>
  <si>
    <t>SALARIO TOTAL DESPUÉS DE LA LEY</t>
  </si>
  <si>
    <t xml:space="preserve">INSTITUCIÓN </t>
  </si>
  <si>
    <t>Funcionarios nuevos</t>
  </si>
  <si>
    <t xml:space="preserve">Funcionarios actuales </t>
  </si>
  <si>
    <t>SALARIO BASE</t>
  </si>
  <si>
    <t xml:space="preserve">ANUALIDAD </t>
  </si>
  <si>
    <t>OTROS AHORROS</t>
  </si>
  <si>
    <t>CONCEPTO</t>
  </si>
  <si>
    <t>Profesional de Servicio Civil 1 A</t>
  </si>
  <si>
    <t>Bachillerato</t>
  </si>
  <si>
    <t>Profesional de Servicio Civil 1 B</t>
  </si>
  <si>
    <t>Licenciatura</t>
  </si>
  <si>
    <t>Asesor profesional</t>
  </si>
  <si>
    <t>Viceministra</t>
  </si>
  <si>
    <t>Profesional de Servicio Civil 2</t>
  </si>
  <si>
    <t>Ahorro en Términos mensuales</t>
  </si>
  <si>
    <t>Catidad de Puestos 5</t>
  </si>
  <si>
    <t>MCJ</t>
  </si>
  <si>
    <t>Cantidad de Puestos 4</t>
  </si>
  <si>
    <t>Cantidad de Puestos 2</t>
  </si>
  <si>
    <t>Cantidad de Puestos 1</t>
  </si>
  <si>
    <t>Artista Creativo SC Emérito</t>
  </si>
  <si>
    <t>Total Ahorro</t>
  </si>
  <si>
    <t>Cantidad de Puestos</t>
  </si>
  <si>
    <t>Artista Interp SC 1 Acrec</t>
  </si>
  <si>
    <t>Artista Interp SC 1 Consol.</t>
  </si>
  <si>
    <t>Artista Interp SC 1 Emer.</t>
  </si>
  <si>
    <t>Artista Interp SC 1 Iniciativo.</t>
  </si>
  <si>
    <t>Artista Interp SC 1 Posc.</t>
  </si>
  <si>
    <t>Artista Interp SC 2 Consol.</t>
  </si>
  <si>
    <t>Artista Interp SC 2 Emérito</t>
  </si>
  <si>
    <t>Artista Interp SC 2 Posc.</t>
  </si>
  <si>
    <t>Artista Interp SC 3 Cons.</t>
  </si>
  <si>
    <t>Artista Interp SC 3 Emer.</t>
  </si>
  <si>
    <t>Artista Interp SC 3 Posc.</t>
  </si>
  <si>
    <t>Asesor Profesional</t>
  </si>
  <si>
    <t>Asist. Prod Artisti. Iniciat.</t>
  </si>
  <si>
    <t>Asist. Prod Artisti. Posc.</t>
  </si>
  <si>
    <t>Auditor Nivel 1</t>
  </si>
  <si>
    <t>Chofer Confianza</t>
  </si>
  <si>
    <t>Conductor de SC 1</t>
  </si>
  <si>
    <t>Conductor de SC 2</t>
  </si>
  <si>
    <t>Consultor Licenciado Experto</t>
  </si>
  <si>
    <t>Director Artistico SC. 1 Consol.</t>
  </si>
  <si>
    <t>Director Artistico SC. 1 Emer.</t>
  </si>
  <si>
    <t>Director Artistico SC. 1 Posc.</t>
  </si>
  <si>
    <t>Director General</t>
  </si>
  <si>
    <t>Ministro</t>
  </si>
  <si>
    <t>Misceláneo de SC 1</t>
  </si>
  <si>
    <t>Oficial de Seg SC. 1</t>
  </si>
  <si>
    <t>Oficial de Seg SC. 2</t>
  </si>
  <si>
    <t>Oficinista de SC 1</t>
  </si>
  <si>
    <t>Oficinista de SC 2</t>
  </si>
  <si>
    <t>Productor Art, SC Acrecentante</t>
  </si>
  <si>
    <t>Productor Art, SC Consolidado</t>
  </si>
  <si>
    <t>Productor Art, SC Emérito</t>
  </si>
  <si>
    <t>Productor Art, SC Poscicionado</t>
  </si>
  <si>
    <t>Profesinal en Informatica 1 A</t>
  </si>
  <si>
    <t>Profesinal en Informatica 1 B</t>
  </si>
  <si>
    <t>Profesinal en Informatica 2</t>
  </si>
  <si>
    <t>Profesinal en Informatica 1 C</t>
  </si>
  <si>
    <t>Profesional Jefe de SC 1</t>
  </si>
  <si>
    <t>Profesional Jefe de SC 2</t>
  </si>
  <si>
    <t>Profesional Jefe de SC 3</t>
  </si>
  <si>
    <t>Profesional SC 1 A</t>
  </si>
  <si>
    <t>Profesional SC 1 A Sentencia</t>
  </si>
  <si>
    <t>Profesional SC 1 B</t>
  </si>
  <si>
    <t>Profesional SC 1 B Sentencia</t>
  </si>
  <si>
    <t>Profesional SC 2</t>
  </si>
  <si>
    <t>Profesional SC 3</t>
  </si>
  <si>
    <t>Profesional SC 3 Sentencia</t>
  </si>
  <si>
    <t>Secretario SC 1</t>
  </si>
  <si>
    <t>Secretario SC 2</t>
  </si>
  <si>
    <t>Técnico de Servicio Civil 1</t>
  </si>
  <si>
    <t>Técnico de Servicio Civil 2</t>
  </si>
  <si>
    <t>Técnico de Servicio Civil 3</t>
  </si>
  <si>
    <t>Trabajador de Artes Graf 2</t>
  </si>
  <si>
    <t>Trabajador Calificado SC 1</t>
  </si>
  <si>
    <t>Trabajador Calificado SC 2</t>
  </si>
  <si>
    <t xml:space="preserve">Viceministro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</si>
</sst>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>
      <alignment wrapText="1"/>
    </xf>
  </cellStyleXfs>
  <cellXfs count="34">
    <xf numFmtId="0" fontId="0" fillId="0" borderId="0" xfId="0"/>
    <xf numFmtId="9" fontId="0" fillId="0" borderId="0" xfId="0" applyNumberFormat="1"/>
    <xf numFmtId="165" fontId="0" fillId="0" borderId="0" xfId="1" applyFont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165" fontId="0" fillId="0" borderId="0" xfId="0" applyNumberFormat="1"/>
    <xf numFmtId="0" fontId="2" fillId="2" borderId="7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wrapText="1"/>
    </xf>
    <xf numFmtId="0" fontId="0" fillId="0" borderId="1" xfId="0" applyBorder="1"/>
    <xf numFmtId="0" fontId="0" fillId="0" borderId="0" xfId="0" applyFill="1"/>
    <xf numFmtId="165" fontId="2" fillId="0" borderId="0" xfId="0" applyNumberFormat="1" applyFont="1"/>
    <xf numFmtId="164" fontId="0" fillId="0" borderId="1" xfId="2" applyFont="1" applyBorder="1"/>
    <xf numFmtId="0" fontId="2" fillId="2" borderId="11" xfId="0" applyFont="1" applyFill="1" applyBorder="1" applyAlignment="1">
      <alignment wrapText="1"/>
    </xf>
    <xf numFmtId="164" fontId="0" fillId="0" borderId="0" xfId="0" applyNumberFormat="1"/>
    <xf numFmtId="0" fontId="2" fillId="2" borderId="1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164" fontId="0" fillId="0" borderId="1" xfId="0" applyNumberFormat="1" applyBorder="1"/>
    <xf numFmtId="164" fontId="0" fillId="0" borderId="1" xfId="2" applyFont="1" applyFill="1" applyBorder="1"/>
    <xf numFmtId="0" fontId="0" fillId="0" borderId="1" xfId="0" applyFont="1" applyBorder="1"/>
    <xf numFmtId="0" fontId="0" fillId="0" borderId="1" xfId="0" applyFill="1" applyBorder="1"/>
    <xf numFmtId="0" fontId="3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</cellXfs>
  <cellStyles count="4">
    <cellStyle name="Millares" xfId="2" builtinId="3"/>
    <cellStyle name="Millares [0]" xfId="1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workbookViewId="0">
      <selection activeCell="A11" sqref="A11"/>
    </sheetView>
  </sheetViews>
  <sheetFormatPr baseColWidth="10" defaultRowHeight="15" x14ac:dyDescent="0.25"/>
  <cols>
    <col min="1" max="1" width="12.5703125" bestFit="1" customWidth="1"/>
    <col min="2" max="2" width="38.7109375" customWidth="1"/>
    <col min="3" max="3" width="10.85546875" customWidth="1"/>
    <col min="4" max="4" width="10.7109375" customWidth="1"/>
    <col min="5" max="5" width="10.140625" customWidth="1"/>
    <col min="6" max="6" width="14.140625" customWidth="1"/>
    <col min="8" max="8" width="12.42578125" customWidth="1"/>
    <col min="9" max="9" width="13.28515625" customWidth="1"/>
    <col min="10" max="10" width="14.7109375" customWidth="1"/>
    <col min="12" max="12" width="8.28515625" customWidth="1"/>
    <col min="19" max="19" width="16.42578125" customWidth="1"/>
  </cols>
  <sheetData>
    <row r="1" spans="1:20" ht="23.25" x14ac:dyDescent="0.35">
      <c r="A1" s="12"/>
      <c r="B1" s="23" t="s">
        <v>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20" ht="23.45" x14ac:dyDescent="0.45">
      <c r="A2" s="23" t="s">
        <v>21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6"/>
    </row>
    <row r="3" spans="1:20" ht="28.9" customHeight="1" x14ac:dyDescent="0.25">
      <c r="A3" s="24" t="s">
        <v>20</v>
      </c>
      <c r="B3" s="24" t="s">
        <v>0</v>
      </c>
      <c r="C3" s="4" t="s">
        <v>11</v>
      </c>
      <c r="D3" s="4" t="s">
        <v>12</v>
      </c>
      <c r="E3" s="24" t="s">
        <v>8</v>
      </c>
      <c r="F3" s="24" t="s">
        <v>1</v>
      </c>
      <c r="G3" s="26" t="s">
        <v>2</v>
      </c>
      <c r="H3" s="27"/>
      <c r="I3" s="24" t="s">
        <v>3</v>
      </c>
      <c r="J3" s="24" t="s">
        <v>7</v>
      </c>
      <c r="K3" s="28" t="s">
        <v>5</v>
      </c>
      <c r="L3" s="28"/>
      <c r="M3" s="28"/>
      <c r="N3" s="28" t="s">
        <v>5</v>
      </c>
      <c r="O3" s="28"/>
      <c r="P3" s="28"/>
      <c r="Q3" s="24" t="s">
        <v>18</v>
      </c>
      <c r="R3" s="24" t="s">
        <v>19</v>
      </c>
    </row>
    <row r="4" spans="1:20" s="9" customFormat="1" ht="30" customHeight="1" x14ac:dyDescent="0.25">
      <c r="A4" s="25"/>
      <c r="B4" s="25"/>
      <c r="C4" s="5"/>
      <c r="D4" s="5" t="s">
        <v>13</v>
      </c>
      <c r="E4" s="25"/>
      <c r="F4" s="25"/>
      <c r="G4" s="3" t="s">
        <v>14</v>
      </c>
      <c r="H4" s="3" t="s">
        <v>15</v>
      </c>
      <c r="I4" s="25"/>
      <c r="J4" s="25"/>
      <c r="K4" s="3" t="s">
        <v>6</v>
      </c>
      <c r="L4" s="3" t="s">
        <v>16</v>
      </c>
      <c r="M4" s="8" t="s">
        <v>17</v>
      </c>
      <c r="N4" s="3" t="s">
        <v>6</v>
      </c>
      <c r="O4" s="3" t="s">
        <v>16</v>
      </c>
      <c r="P4" s="8" t="s">
        <v>17</v>
      </c>
      <c r="Q4" s="25"/>
      <c r="R4" s="25"/>
      <c r="S4" s="9" t="s">
        <v>34</v>
      </c>
    </row>
    <row r="5" spans="1:20" ht="14.45" x14ac:dyDescent="0.3">
      <c r="A5" t="s">
        <v>36</v>
      </c>
      <c r="B5" t="s">
        <v>27</v>
      </c>
      <c r="C5">
        <v>401011</v>
      </c>
      <c r="E5" s="2">
        <v>518550</v>
      </c>
      <c r="F5" t="s">
        <v>28</v>
      </c>
      <c r="G5" s="1">
        <v>0.2</v>
      </c>
      <c r="H5" s="1">
        <v>0.1</v>
      </c>
      <c r="I5" t="s">
        <v>4</v>
      </c>
      <c r="J5" s="2">
        <v>0</v>
      </c>
      <c r="Q5" s="7">
        <f>+E5+(E5*G5)+J5</f>
        <v>622260</v>
      </c>
      <c r="R5" s="7">
        <f>E5+(E5*H5)+J5</f>
        <v>570405</v>
      </c>
      <c r="S5" s="7">
        <f>(Q5-R5)*5</f>
        <v>259275</v>
      </c>
      <c r="T5" t="s">
        <v>35</v>
      </c>
    </row>
    <row r="6" spans="1:20" ht="14.45" x14ac:dyDescent="0.3">
      <c r="A6" t="s">
        <v>36</v>
      </c>
      <c r="B6" t="s">
        <v>29</v>
      </c>
      <c r="C6">
        <v>403042</v>
      </c>
      <c r="E6" s="2">
        <v>610150</v>
      </c>
      <c r="F6" t="s">
        <v>30</v>
      </c>
      <c r="G6" s="1">
        <v>0.55000000000000004</v>
      </c>
      <c r="H6" s="1">
        <v>0.2</v>
      </c>
      <c r="I6" t="s">
        <v>4</v>
      </c>
      <c r="J6">
        <v>0</v>
      </c>
      <c r="Q6" s="7">
        <f t="shared" ref="Q6:Q22" si="0">+E6+(E6*G6)+J6</f>
        <v>945732.5</v>
      </c>
      <c r="R6" s="7">
        <f t="shared" ref="R6:R22" si="1">E6+(E6*H6)+J6</f>
        <v>732180</v>
      </c>
      <c r="S6" s="7">
        <f>(Q6-R6)*4</f>
        <v>854210</v>
      </c>
      <c r="T6" t="s">
        <v>37</v>
      </c>
    </row>
    <row r="7" spans="1:20" x14ac:dyDescent="0.25">
      <c r="A7" t="s">
        <v>36</v>
      </c>
      <c r="B7" t="s">
        <v>31</v>
      </c>
      <c r="E7">
        <v>706150</v>
      </c>
      <c r="F7" t="s">
        <v>28</v>
      </c>
      <c r="G7" s="1">
        <v>0.2</v>
      </c>
      <c r="H7" s="1">
        <v>0.1</v>
      </c>
      <c r="I7" t="s">
        <v>4</v>
      </c>
      <c r="J7">
        <v>0</v>
      </c>
      <c r="Q7" s="7">
        <f t="shared" si="0"/>
        <v>847380</v>
      </c>
      <c r="R7" s="7">
        <f t="shared" si="1"/>
        <v>776765</v>
      </c>
      <c r="S7" s="7">
        <f t="shared" ref="S7:S10" si="2">Q7-R7</f>
        <v>70615</v>
      </c>
      <c r="T7" t="s">
        <v>39</v>
      </c>
    </row>
    <row r="8" spans="1:20" x14ac:dyDescent="0.25">
      <c r="A8" t="s">
        <v>36</v>
      </c>
      <c r="B8" t="s">
        <v>32</v>
      </c>
      <c r="E8">
        <v>1302650</v>
      </c>
      <c r="F8" t="s">
        <v>28</v>
      </c>
      <c r="G8" s="1">
        <v>0.2</v>
      </c>
      <c r="H8" s="1">
        <v>0.1</v>
      </c>
      <c r="I8" t="s">
        <v>4</v>
      </c>
      <c r="J8">
        <v>0</v>
      </c>
      <c r="Q8" s="7">
        <f t="shared" si="0"/>
        <v>1563180</v>
      </c>
      <c r="R8" s="7">
        <f t="shared" si="1"/>
        <v>1432915</v>
      </c>
      <c r="S8" s="7">
        <f t="shared" si="2"/>
        <v>130265</v>
      </c>
      <c r="T8" t="s">
        <v>38</v>
      </c>
    </row>
    <row r="9" spans="1:20" x14ac:dyDescent="0.25">
      <c r="A9" t="s">
        <v>36</v>
      </c>
      <c r="B9" t="s">
        <v>33</v>
      </c>
      <c r="C9">
        <v>404043</v>
      </c>
      <c r="E9">
        <v>692000</v>
      </c>
      <c r="F9" t="s">
        <v>30</v>
      </c>
      <c r="G9" s="1">
        <v>0.55000000000000004</v>
      </c>
      <c r="H9" s="1">
        <v>0.25</v>
      </c>
      <c r="I9" t="s">
        <v>4</v>
      </c>
      <c r="J9">
        <v>0</v>
      </c>
      <c r="Q9" s="7">
        <f t="shared" si="0"/>
        <v>1072600</v>
      </c>
      <c r="R9" s="7">
        <f t="shared" si="1"/>
        <v>865000</v>
      </c>
      <c r="S9" s="7">
        <f>(Q9-R9)*2</f>
        <v>415200</v>
      </c>
      <c r="T9" t="s">
        <v>38</v>
      </c>
    </row>
    <row r="10" spans="1:20" x14ac:dyDescent="0.25">
      <c r="A10" t="s">
        <v>36</v>
      </c>
      <c r="B10" t="s">
        <v>10</v>
      </c>
      <c r="C10">
        <v>404044</v>
      </c>
      <c r="E10">
        <v>752450</v>
      </c>
      <c r="F10" t="s">
        <v>30</v>
      </c>
      <c r="G10" s="1">
        <v>0.55000000000000004</v>
      </c>
      <c r="H10" s="1">
        <v>0.25</v>
      </c>
      <c r="I10" t="s">
        <v>4</v>
      </c>
      <c r="J10">
        <v>0</v>
      </c>
      <c r="Q10" s="7">
        <f t="shared" si="0"/>
        <v>1166297.5</v>
      </c>
      <c r="R10" s="7">
        <f t="shared" si="1"/>
        <v>940562.5</v>
      </c>
      <c r="S10" s="7">
        <f t="shared" si="2"/>
        <v>225735</v>
      </c>
      <c r="T10" t="s">
        <v>39</v>
      </c>
    </row>
    <row r="11" spans="1:20" x14ac:dyDescent="0.25">
      <c r="Q11" s="7">
        <f t="shared" si="0"/>
        <v>0</v>
      </c>
      <c r="R11" s="7">
        <f t="shared" si="1"/>
        <v>0</v>
      </c>
      <c r="S11" s="13">
        <f>SUM(S5:S10)</f>
        <v>1955300</v>
      </c>
    </row>
    <row r="12" spans="1:20" x14ac:dyDescent="0.25">
      <c r="Q12" s="7">
        <f t="shared" si="0"/>
        <v>0</v>
      </c>
      <c r="R12" s="7">
        <f t="shared" si="1"/>
        <v>0</v>
      </c>
    </row>
    <row r="13" spans="1:20" x14ac:dyDescent="0.25">
      <c r="Q13" s="7">
        <f t="shared" si="0"/>
        <v>0</v>
      </c>
      <c r="R13" s="7">
        <f t="shared" si="1"/>
        <v>0</v>
      </c>
    </row>
    <row r="14" spans="1:20" x14ac:dyDescent="0.25">
      <c r="Q14" s="7">
        <f t="shared" si="0"/>
        <v>0</v>
      </c>
      <c r="R14" s="7">
        <f t="shared" si="1"/>
        <v>0</v>
      </c>
    </row>
    <row r="15" spans="1:20" x14ac:dyDescent="0.25">
      <c r="Q15" s="7">
        <f t="shared" si="0"/>
        <v>0</v>
      </c>
      <c r="R15" s="7">
        <f t="shared" si="1"/>
        <v>0</v>
      </c>
    </row>
    <row r="16" spans="1:20" x14ac:dyDescent="0.25">
      <c r="Q16" s="7">
        <f t="shared" si="0"/>
        <v>0</v>
      </c>
      <c r="R16" s="7">
        <f t="shared" si="1"/>
        <v>0</v>
      </c>
    </row>
    <row r="17" spans="17:18" x14ac:dyDescent="0.25">
      <c r="Q17" s="7">
        <f t="shared" si="0"/>
        <v>0</v>
      </c>
      <c r="R17" s="7">
        <f t="shared" si="1"/>
        <v>0</v>
      </c>
    </row>
    <row r="18" spans="17:18" x14ac:dyDescent="0.25">
      <c r="Q18" s="7">
        <f t="shared" si="0"/>
        <v>0</v>
      </c>
      <c r="R18" s="7">
        <f t="shared" si="1"/>
        <v>0</v>
      </c>
    </row>
    <row r="19" spans="17:18" x14ac:dyDescent="0.25">
      <c r="Q19" s="7">
        <f t="shared" si="0"/>
        <v>0</v>
      </c>
      <c r="R19" s="7">
        <f t="shared" si="1"/>
        <v>0</v>
      </c>
    </row>
    <row r="20" spans="17:18" x14ac:dyDescent="0.25">
      <c r="Q20" s="7">
        <f t="shared" si="0"/>
        <v>0</v>
      </c>
      <c r="R20" s="7">
        <f t="shared" si="1"/>
        <v>0</v>
      </c>
    </row>
    <row r="21" spans="17:18" x14ac:dyDescent="0.25">
      <c r="Q21" s="7">
        <f t="shared" si="0"/>
        <v>0</v>
      </c>
      <c r="R21" s="7">
        <f t="shared" si="1"/>
        <v>0</v>
      </c>
    </row>
    <row r="22" spans="17:18" x14ac:dyDescent="0.25">
      <c r="Q22" s="7">
        <f t="shared" si="0"/>
        <v>0</v>
      </c>
      <c r="R22" s="7">
        <f t="shared" si="1"/>
        <v>0</v>
      </c>
    </row>
  </sheetData>
  <mergeCells count="13">
    <mergeCell ref="B1:P1"/>
    <mergeCell ref="Q3:Q4"/>
    <mergeCell ref="G3:H3"/>
    <mergeCell ref="R3:R4"/>
    <mergeCell ref="A3:A4"/>
    <mergeCell ref="K3:M3"/>
    <mergeCell ref="N3:P3"/>
    <mergeCell ref="B3:B4"/>
    <mergeCell ref="F3:F4"/>
    <mergeCell ref="I3:I4"/>
    <mergeCell ref="J3:J4"/>
    <mergeCell ref="E3:E4"/>
    <mergeCell ref="A2:O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2"/>
  <sheetViews>
    <sheetView workbookViewId="0">
      <selection activeCell="O64" sqref="O64"/>
    </sheetView>
  </sheetViews>
  <sheetFormatPr baseColWidth="10" defaultRowHeight="15" x14ac:dyDescent="0.25"/>
  <cols>
    <col min="1" max="1" width="13.28515625" customWidth="1"/>
    <col min="2" max="2" width="36" bestFit="1" customWidth="1"/>
    <col min="5" max="5" width="13.140625" bestFit="1" customWidth="1"/>
    <col min="7" max="7" width="16.28515625" customWidth="1"/>
  </cols>
  <sheetData>
    <row r="2" spans="1:15" ht="42.6" customHeight="1" x14ac:dyDescent="0.35">
      <c r="A2" s="29" t="s">
        <v>9</v>
      </c>
      <c r="B2" s="29"/>
      <c r="C2" s="29"/>
      <c r="D2" s="29"/>
      <c r="E2" s="29"/>
      <c r="F2" s="29"/>
      <c r="G2" s="29"/>
      <c r="H2" s="10"/>
      <c r="I2" s="10"/>
      <c r="J2" s="10"/>
      <c r="K2" s="10"/>
      <c r="L2" s="10"/>
      <c r="M2" s="10"/>
    </row>
    <row r="3" spans="1:15" ht="23.25" x14ac:dyDescent="0.35">
      <c r="A3" s="29" t="s">
        <v>22</v>
      </c>
      <c r="B3" s="29"/>
      <c r="C3" s="29"/>
      <c r="D3" s="29"/>
      <c r="E3" s="29"/>
      <c r="F3" s="29"/>
      <c r="G3" s="29"/>
    </row>
    <row r="4" spans="1:15" ht="14.45" customHeight="1" x14ac:dyDescent="0.25">
      <c r="A4" s="24" t="s">
        <v>20</v>
      </c>
      <c r="B4" s="24" t="s">
        <v>0</v>
      </c>
      <c r="C4" s="4" t="s">
        <v>11</v>
      </c>
      <c r="D4" s="4" t="s">
        <v>12</v>
      </c>
      <c r="E4" s="24" t="s">
        <v>23</v>
      </c>
      <c r="F4" s="30" t="s">
        <v>24</v>
      </c>
      <c r="G4" s="33"/>
      <c r="H4" s="30" t="s">
        <v>25</v>
      </c>
      <c r="I4" s="31"/>
      <c r="J4" s="31"/>
      <c r="K4" s="30" t="s">
        <v>25</v>
      </c>
      <c r="L4" s="31"/>
      <c r="M4" s="31"/>
    </row>
    <row r="5" spans="1:15" ht="45" x14ac:dyDescent="0.25">
      <c r="A5" s="32"/>
      <c r="B5" s="32"/>
      <c r="C5" s="17"/>
      <c r="D5" s="17" t="s">
        <v>13</v>
      </c>
      <c r="E5" s="32"/>
      <c r="F5" s="18" t="s">
        <v>16</v>
      </c>
      <c r="G5" s="15" t="s">
        <v>17</v>
      </c>
      <c r="H5" s="18" t="s">
        <v>26</v>
      </c>
      <c r="I5" s="18" t="s">
        <v>16</v>
      </c>
      <c r="J5" s="15" t="s">
        <v>17</v>
      </c>
      <c r="K5" s="18" t="s">
        <v>26</v>
      </c>
      <c r="L5" s="18" t="s">
        <v>16</v>
      </c>
      <c r="M5" s="15" t="s">
        <v>17</v>
      </c>
      <c r="N5" s="15" t="s">
        <v>41</v>
      </c>
      <c r="O5" s="15" t="s">
        <v>42</v>
      </c>
    </row>
    <row r="6" spans="1:15" ht="36" customHeight="1" x14ac:dyDescent="0.25">
      <c r="A6" s="11" t="s">
        <v>36</v>
      </c>
      <c r="B6" s="11" t="s">
        <v>40</v>
      </c>
      <c r="C6" s="11">
        <v>903010602</v>
      </c>
      <c r="D6" s="11"/>
      <c r="E6" s="14">
        <v>772000</v>
      </c>
      <c r="F6" s="14">
        <f t="shared" ref="F6:F17" si="0">E6*1.94%</f>
        <v>14976.800000000001</v>
      </c>
      <c r="G6" s="14">
        <f>14904</f>
        <v>14904</v>
      </c>
      <c r="H6" s="11"/>
      <c r="I6" s="11"/>
      <c r="J6" s="11"/>
      <c r="K6" s="11"/>
      <c r="L6" s="11"/>
      <c r="M6" s="11"/>
      <c r="N6" s="19">
        <f>(F6-G6)*O6</f>
        <v>72.800000000001091</v>
      </c>
      <c r="O6" s="11">
        <v>1</v>
      </c>
    </row>
    <row r="7" spans="1:15" x14ac:dyDescent="0.25">
      <c r="A7" s="11" t="s">
        <v>36</v>
      </c>
      <c r="B7" s="11" t="s">
        <v>43</v>
      </c>
      <c r="C7" s="11">
        <v>901001331</v>
      </c>
      <c r="D7" s="11"/>
      <c r="E7" s="14">
        <v>421450</v>
      </c>
      <c r="F7" s="14">
        <f t="shared" si="0"/>
        <v>8176.13</v>
      </c>
      <c r="G7" s="14">
        <v>8103</v>
      </c>
      <c r="H7" s="11"/>
      <c r="I7" s="11"/>
      <c r="J7" s="11"/>
      <c r="K7" s="11"/>
      <c r="L7" s="11"/>
      <c r="M7" s="11"/>
      <c r="N7" s="19">
        <f>(F7-G7)*O7</f>
        <v>1608.8600000000024</v>
      </c>
      <c r="O7" s="11">
        <v>22</v>
      </c>
    </row>
    <row r="8" spans="1:15" x14ac:dyDescent="0.25">
      <c r="A8" s="11" t="s">
        <v>36</v>
      </c>
      <c r="B8" s="11" t="s">
        <v>44</v>
      </c>
      <c r="C8" s="11">
        <v>901001492</v>
      </c>
      <c r="D8" s="11"/>
      <c r="E8" s="14">
        <v>548500</v>
      </c>
      <c r="F8" s="14">
        <f t="shared" si="0"/>
        <v>10640.9</v>
      </c>
      <c r="G8" s="14">
        <v>10568</v>
      </c>
      <c r="H8" s="11"/>
      <c r="I8" s="11"/>
      <c r="J8" s="11"/>
      <c r="K8" s="11"/>
      <c r="L8" s="11"/>
      <c r="M8" s="11"/>
      <c r="N8" s="19">
        <f>(F8-G8)*O8</f>
        <v>3426.2999999999829</v>
      </c>
      <c r="O8" s="11">
        <v>47</v>
      </c>
    </row>
    <row r="9" spans="1:15" x14ac:dyDescent="0.25">
      <c r="A9" s="11" t="s">
        <v>36</v>
      </c>
      <c r="B9" s="11" t="s">
        <v>45</v>
      </c>
      <c r="C9" s="11">
        <v>901001542</v>
      </c>
      <c r="D9" s="11"/>
      <c r="E9" s="14">
        <v>630750</v>
      </c>
      <c r="F9" s="14">
        <f t="shared" si="0"/>
        <v>12236.550000000001</v>
      </c>
      <c r="G9" s="14">
        <v>12164</v>
      </c>
      <c r="H9" s="11"/>
      <c r="I9" s="11"/>
      <c r="J9" s="11"/>
      <c r="K9" s="11"/>
      <c r="L9" s="11"/>
      <c r="M9" s="11"/>
      <c r="N9" s="19">
        <f>(F9-G9)*O9</f>
        <v>2684.3500000000404</v>
      </c>
      <c r="O9" s="11">
        <v>37</v>
      </c>
    </row>
    <row r="10" spans="1:15" x14ac:dyDescent="0.25">
      <c r="A10" s="11" t="s">
        <v>36</v>
      </c>
      <c r="B10" s="11" t="s">
        <v>46</v>
      </c>
      <c r="C10" s="11">
        <v>901001229</v>
      </c>
      <c r="D10" s="11"/>
      <c r="E10" s="20">
        <v>368400</v>
      </c>
      <c r="F10" s="20">
        <f t="shared" si="0"/>
        <v>7146.96</v>
      </c>
      <c r="G10" s="20">
        <v>7074</v>
      </c>
      <c r="H10" s="11"/>
      <c r="I10" s="11"/>
      <c r="J10" s="11"/>
      <c r="K10" s="11"/>
      <c r="L10" s="11"/>
      <c r="M10" s="11"/>
      <c r="N10" s="19">
        <f t="shared" ref="N10:N26" si="1">(F10-G10)*O10</f>
        <v>729.60000000000036</v>
      </c>
      <c r="O10" s="11">
        <v>10</v>
      </c>
    </row>
    <row r="11" spans="1:15" x14ac:dyDescent="0.25">
      <c r="A11" s="11" t="s">
        <v>36</v>
      </c>
      <c r="B11" s="11" t="s">
        <v>47</v>
      </c>
      <c r="C11" s="11">
        <v>901001428</v>
      </c>
      <c r="D11" s="11"/>
      <c r="E11" s="14">
        <v>477550</v>
      </c>
      <c r="F11" s="14">
        <f t="shared" si="0"/>
        <v>9264.4700000000012</v>
      </c>
      <c r="G11" s="14">
        <v>9192</v>
      </c>
      <c r="H11" s="11"/>
      <c r="I11" s="11"/>
      <c r="J11" s="11"/>
      <c r="K11" s="11"/>
      <c r="L11" s="11"/>
      <c r="M11" s="11"/>
      <c r="N11" s="19">
        <f t="shared" si="1"/>
        <v>3043.7400000000489</v>
      </c>
      <c r="O11" s="11">
        <v>42</v>
      </c>
    </row>
    <row r="12" spans="1:15" x14ac:dyDescent="0.25">
      <c r="A12" s="11" t="s">
        <v>36</v>
      </c>
      <c r="B12" s="11" t="s">
        <v>48</v>
      </c>
      <c r="C12" s="11">
        <v>901002524</v>
      </c>
      <c r="D12" s="11"/>
      <c r="E12" s="14">
        <v>601150</v>
      </c>
      <c r="F12" s="14">
        <f t="shared" si="0"/>
        <v>11662.31</v>
      </c>
      <c r="G12" s="14">
        <v>11590</v>
      </c>
      <c r="H12" s="11"/>
      <c r="I12" s="11"/>
      <c r="J12" s="11"/>
      <c r="K12" s="11"/>
      <c r="L12" s="11"/>
      <c r="M12" s="11"/>
      <c r="N12" s="19">
        <f t="shared" si="1"/>
        <v>723.09999999999491</v>
      </c>
      <c r="O12" s="11">
        <v>10</v>
      </c>
    </row>
    <row r="13" spans="1:15" x14ac:dyDescent="0.25">
      <c r="A13" s="11" t="s">
        <v>36</v>
      </c>
      <c r="B13" s="11" t="s">
        <v>49</v>
      </c>
      <c r="C13" s="11">
        <v>901002563</v>
      </c>
      <c r="D13" s="11"/>
      <c r="E13" s="14">
        <v>674850</v>
      </c>
      <c r="F13" s="14">
        <f t="shared" si="0"/>
        <v>13092.09</v>
      </c>
      <c r="G13" s="14">
        <v>13019</v>
      </c>
      <c r="H13" s="11"/>
      <c r="I13" s="11"/>
      <c r="J13" s="11"/>
      <c r="K13" s="11"/>
      <c r="L13" s="11"/>
      <c r="M13" s="11"/>
      <c r="N13" s="19">
        <f t="shared" si="1"/>
        <v>657.81000000000131</v>
      </c>
      <c r="O13" s="11">
        <v>9</v>
      </c>
    </row>
    <row r="14" spans="1:15" x14ac:dyDescent="0.25">
      <c r="A14" s="11" t="s">
        <v>36</v>
      </c>
      <c r="B14" s="11" t="s">
        <v>50</v>
      </c>
      <c r="C14" s="11">
        <v>901002480</v>
      </c>
      <c r="D14" s="11"/>
      <c r="E14" s="14">
        <v>535800</v>
      </c>
      <c r="F14" s="14">
        <f t="shared" si="0"/>
        <v>10394.52</v>
      </c>
      <c r="G14" s="14">
        <v>10322</v>
      </c>
      <c r="H14" s="11"/>
      <c r="I14" s="11"/>
      <c r="J14" s="11"/>
      <c r="K14" s="11"/>
      <c r="L14" s="11"/>
      <c r="M14" s="11"/>
      <c r="N14" s="19">
        <f t="shared" si="1"/>
        <v>362.60000000000218</v>
      </c>
      <c r="O14" s="11">
        <v>5</v>
      </c>
    </row>
    <row r="15" spans="1:15" x14ac:dyDescent="0.25">
      <c r="A15" s="11" t="s">
        <v>36</v>
      </c>
      <c r="B15" s="11" t="s">
        <v>51</v>
      </c>
      <c r="C15" s="11">
        <v>901003563</v>
      </c>
      <c r="D15" s="11"/>
      <c r="E15" s="14">
        <v>674850</v>
      </c>
      <c r="F15" s="14">
        <f t="shared" si="0"/>
        <v>13092.09</v>
      </c>
      <c r="G15" s="14">
        <v>13019</v>
      </c>
      <c r="H15" s="11"/>
      <c r="I15" s="11"/>
      <c r="J15" s="11"/>
      <c r="K15" s="11"/>
      <c r="L15" s="11"/>
      <c r="M15" s="11"/>
      <c r="N15" s="19">
        <f t="shared" si="1"/>
        <v>146.18000000000029</v>
      </c>
      <c r="O15" s="11">
        <v>2</v>
      </c>
    </row>
    <row r="16" spans="1:15" x14ac:dyDescent="0.25">
      <c r="A16" s="11" t="s">
        <v>36</v>
      </c>
      <c r="B16" s="11" t="s">
        <v>52</v>
      </c>
      <c r="C16" s="11">
        <v>901003588</v>
      </c>
      <c r="D16" s="11"/>
      <c r="E16" s="14">
        <v>731800</v>
      </c>
      <c r="F16" s="14">
        <f t="shared" si="0"/>
        <v>14196.92</v>
      </c>
      <c r="G16" s="14">
        <v>14124</v>
      </c>
      <c r="H16" s="11"/>
      <c r="I16" s="11"/>
      <c r="J16" s="11"/>
      <c r="K16" s="11"/>
      <c r="L16" s="11"/>
      <c r="M16" s="11"/>
      <c r="N16" s="19">
        <f t="shared" si="1"/>
        <v>291.68000000000029</v>
      </c>
      <c r="O16" s="11">
        <v>4</v>
      </c>
    </row>
    <row r="17" spans="1:15" x14ac:dyDescent="0.25">
      <c r="A17" s="11" t="s">
        <v>36</v>
      </c>
      <c r="B17" s="11" t="s">
        <v>53</v>
      </c>
      <c r="C17" s="11">
        <v>901003537</v>
      </c>
      <c r="D17" s="11"/>
      <c r="E17" s="14">
        <v>621650</v>
      </c>
      <c r="F17" s="14">
        <f t="shared" si="0"/>
        <v>12060.01</v>
      </c>
      <c r="G17" s="14">
        <v>11987</v>
      </c>
      <c r="H17" s="11"/>
      <c r="I17" s="11"/>
      <c r="J17" s="11"/>
      <c r="K17" s="11"/>
      <c r="L17" s="11"/>
      <c r="M17" s="11"/>
      <c r="N17" s="19">
        <f t="shared" si="1"/>
        <v>73.010000000000218</v>
      </c>
      <c r="O17" s="11">
        <v>1</v>
      </c>
    </row>
    <row r="18" spans="1:15" x14ac:dyDescent="0.25">
      <c r="A18" s="11" t="s">
        <v>36</v>
      </c>
      <c r="B18" s="11" t="s">
        <v>54</v>
      </c>
      <c r="C18" s="11">
        <v>1085</v>
      </c>
      <c r="D18" s="11"/>
      <c r="E18" s="20">
        <v>706150</v>
      </c>
      <c r="F18" s="20">
        <f t="shared" ref="F18:F71" si="2">E18*1.94%</f>
        <v>13699.310000000001</v>
      </c>
      <c r="G18" s="20">
        <v>13627</v>
      </c>
      <c r="H18" s="11"/>
      <c r="I18" s="11"/>
      <c r="J18" s="11"/>
      <c r="K18" s="11"/>
      <c r="L18" s="11"/>
      <c r="M18" s="11"/>
      <c r="N18" s="19">
        <f t="shared" si="1"/>
        <v>433.86000000000786</v>
      </c>
      <c r="O18" s="11">
        <v>6</v>
      </c>
    </row>
    <row r="19" spans="1:15" x14ac:dyDescent="0.25">
      <c r="A19" s="11" t="s">
        <v>36</v>
      </c>
      <c r="B19" s="11" t="s">
        <v>55</v>
      </c>
      <c r="C19" s="11">
        <v>903008045</v>
      </c>
      <c r="D19" s="11"/>
      <c r="E19" s="14">
        <v>288500</v>
      </c>
      <c r="F19" s="14">
        <f>E19*2.54%</f>
        <v>7327.9</v>
      </c>
      <c r="G19" s="14">
        <v>6859</v>
      </c>
      <c r="H19" s="11"/>
      <c r="I19" s="11"/>
      <c r="J19" s="11"/>
      <c r="K19" s="11"/>
      <c r="L19" s="11"/>
      <c r="M19" s="11"/>
      <c r="N19" s="19">
        <f t="shared" si="1"/>
        <v>468.89999999999964</v>
      </c>
      <c r="O19" s="11">
        <v>1</v>
      </c>
    </row>
    <row r="20" spans="1:15" x14ac:dyDescent="0.25">
      <c r="A20" s="11" t="s">
        <v>36</v>
      </c>
      <c r="B20" s="11" t="s">
        <v>56</v>
      </c>
      <c r="C20" s="11">
        <v>903008092</v>
      </c>
      <c r="D20" s="11"/>
      <c r="E20" s="14">
        <v>308050</v>
      </c>
      <c r="F20" s="14">
        <f>E20*2.54%</f>
        <v>7824.4699999999993</v>
      </c>
      <c r="G20" s="14">
        <v>6859</v>
      </c>
      <c r="H20" s="11"/>
      <c r="I20" s="11"/>
      <c r="J20" s="11"/>
      <c r="K20" s="11"/>
      <c r="L20" s="11"/>
      <c r="M20" s="11"/>
      <c r="N20" s="19">
        <f t="shared" si="1"/>
        <v>965.46999999999935</v>
      </c>
      <c r="O20" s="11">
        <v>1</v>
      </c>
    </row>
    <row r="21" spans="1:15" x14ac:dyDescent="0.25">
      <c r="A21" s="11" t="s">
        <v>36</v>
      </c>
      <c r="B21" s="11" t="s">
        <v>57</v>
      </c>
      <c r="C21" s="11">
        <v>2208</v>
      </c>
      <c r="D21" s="11"/>
      <c r="E21" s="20">
        <v>1131050</v>
      </c>
      <c r="F21" s="20">
        <f t="shared" si="2"/>
        <v>21942.37</v>
      </c>
      <c r="G21" s="20">
        <v>21870</v>
      </c>
      <c r="H21" s="11"/>
      <c r="I21" s="11"/>
      <c r="J21" s="11"/>
      <c r="K21" s="11"/>
      <c r="L21" s="11"/>
      <c r="M21" s="11"/>
      <c r="N21" s="19">
        <f t="shared" si="1"/>
        <v>72.369999999998981</v>
      </c>
      <c r="O21" s="11">
        <v>1</v>
      </c>
    </row>
    <row r="22" spans="1:15" x14ac:dyDescent="0.25">
      <c r="A22" s="11" t="s">
        <v>36</v>
      </c>
      <c r="B22" s="11" t="s">
        <v>58</v>
      </c>
      <c r="C22" s="11">
        <v>3126</v>
      </c>
      <c r="D22" s="11"/>
      <c r="E22" s="20">
        <v>346950</v>
      </c>
      <c r="F22" s="20">
        <f>E22*2.54%</f>
        <v>8812.5299999999988</v>
      </c>
      <c r="G22" s="20">
        <v>6859</v>
      </c>
      <c r="H22" s="11"/>
      <c r="I22" s="11"/>
      <c r="J22" s="11"/>
      <c r="K22" s="11"/>
      <c r="L22" s="11"/>
      <c r="M22" s="11"/>
      <c r="N22" s="19">
        <f t="shared" si="1"/>
        <v>1953.5299999999988</v>
      </c>
      <c r="O22" s="11">
        <v>1</v>
      </c>
    </row>
    <row r="23" spans="1:15" x14ac:dyDescent="0.25">
      <c r="A23" s="11" t="s">
        <v>36</v>
      </c>
      <c r="B23" s="11" t="s">
        <v>59</v>
      </c>
      <c r="C23" s="11">
        <v>101005</v>
      </c>
      <c r="D23" s="11"/>
      <c r="E23" s="14">
        <v>291250</v>
      </c>
      <c r="F23" s="14">
        <f>E23*2.54%</f>
        <v>7397.75</v>
      </c>
      <c r="G23" s="14">
        <v>6859</v>
      </c>
      <c r="H23" s="11"/>
      <c r="I23" s="11"/>
      <c r="J23" s="11"/>
      <c r="K23" s="11"/>
      <c r="L23" s="11"/>
      <c r="M23" s="11"/>
      <c r="N23" s="19">
        <f t="shared" si="1"/>
        <v>5926.25</v>
      </c>
      <c r="O23" s="11">
        <v>11</v>
      </c>
    </row>
    <row r="24" spans="1:15" x14ac:dyDescent="0.25">
      <c r="A24" s="11" t="s">
        <v>36</v>
      </c>
      <c r="B24" s="11" t="s">
        <v>60</v>
      </c>
      <c r="C24" s="11">
        <v>101005</v>
      </c>
      <c r="D24" s="11"/>
      <c r="E24" s="14">
        <v>299950</v>
      </c>
      <c r="F24" s="14">
        <f>E24*2.54%</f>
        <v>7618.73</v>
      </c>
      <c r="G24" s="14">
        <v>6859</v>
      </c>
      <c r="H24" s="11"/>
      <c r="I24" s="11"/>
      <c r="J24" s="11"/>
      <c r="K24" s="11"/>
      <c r="L24" s="11"/>
      <c r="M24" s="11"/>
      <c r="N24" s="19">
        <f t="shared" si="1"/>
        <v>2279.1899999999987</v>
      </c>
      <c r="O24" s="11">
        <v>3</v>
      </c>
    </row>
    <row r="25" spans="1:15" x14ac:dyDescent="0.25">
      <c r="A25" s="11" t="s">
        <v>36</v>
      </c>
      <c r="B25" s="11" t="s">
        <v>61</v>
      </c>
      <c r="C25" s="11">
        <v>3645</v>
      </c>
      <c r="D25" s="11"/>
      <c r="E25" s="20">
        <v>1178700</v>
      </c>
      <c r="F25" s="20">
        <f t="shared" si="2"/>
        <v>22866.780000000002</v>
      </c>
      <c r="G25" s="20">
        <v>22794</v>
      </c>
      <c r="H25" s="11"/>
      <c r="I25" s="11"/>
      <c r="J25" s="11"/>
      <c r="K25" s="11"/>
      <c r="L25" s="11"/>
      <c r="M25" s="11"/>
      <c r="N25" s="19">
        <f t="shared" si="1"/>
        <v>291.1200000000099</v>
      </c>
      <c r="O25" s="11">
        <v>4</v>
      </c>
    </row>
    <row r="26" spans="1:15" x14ac:dyDescent="0.25">
      <c r="A26" s="11" t="s">
        <v>36</v>
      </c>
      <c r="B26" s="11" t="s">
        <v>62</v>
      </c>
      <c r="C26" s="11">
        <v>904005638</v>
      </c>
      <c r="D26" s="11"/>
      <c r="E26" s="14">
        <v>893900</v>
      </c>
      <c r="F26" s="14">
        <f t="shared" si="2"/>
        <v>17341.66</v>
      </c>
      <c r="G26" s="14">
        <v>17269</v>
      </c>
      <c r="H26" s="11"/>
      <c r="I26" s="11"/>
      <c r="J26" s="11"/>
      <c r="K26" s="11"/>
      <c r="L26" s="11"/>
      <c r="M26" s="11"/>
      <c r="N26" s="19">
        <f t="shared" si="1"/>
        <v>72.659999999999854</v>
      </c>
      <c r="O26" s="11">
        <v>1</v>
      </c>
    </row>
    <row r="27" spans="1:15" x14ac:dyDescent="0.25">
      <c r="A27" s="11" t="s">
        <v>36</v>
      </c>
      <c r="B27" s="11" t="s">
        <v>63</v>
      </c>
      <c r="C27" s="11">
        <v>904005641</v>
      </c>
      <c r="D27" s="11"/>
      <c r="E27" s="14">
        <v>907500</v>
      </c>
      <c r="F27" s="14">
        <f t="shared" si="2"/>
        <v>17605.5</v>
      </c>
      <c r="G27" s="14">
        <v>17533</v>
      </c>
      <c r="H27" s="11"/>
      <c r="I27" s="11"/>
      <c r="J27" s="11"/>
      <c r="K27" s="11"/>
      <c r="L27" s="11"/>
      <c r="M27" s="11"/>
      <c r="N27" s="19">
        <f t="shared" ref="N27:N40" si="3">(F27-G27)*O27</f>
        <v>435</v>
      </c>
      <c r="O27" s="11">
        <v>6</v>
      </c>
    </row>
    <row r="28" spans="1:15" x14ac:dyDescent="0.25">
      <c r="A28" s="11" t="s">
        <v>36</v>
      </c>
      <c r="B28" s="11" t="s">
        <v>64</v>
      </c>
      <c r="C28" s="11">
        <v>904005631</v>
      </c>
      <c r="D28" s="11"/>
      <c r="E28" s="11">
        <v>866950</v>
      </c>
      <c r="F28" s="14">
        <f t="shared" si="2"/>
        <v>16818.830000000002</v>
      </c>
      <c r="G28" s="14">
        <v>16746</v>
      </c>
      <c r="H28" s="11"/>
      <c r="I28" s="11"/>
      <c r="J28" s="11"/>
      <c r="K28" s="11"/>
      <c r="L28" s="11"/>
      <c r="M28" s="11"/>
      <c r="N28" s="19">
        <f t="shared" si="3"/>
        <v>72.830000000001746</v>
      </c>
      <c r="O28" s="11">
        <v>1</v>
      </c>
    </row>
    <row r="29" spans="1:15" x14ac:dyDescent="0.25">
      <c r="A29" s="11" t="s">
        <v>36</v>
      </c>
      <c r="B29" s="11" t="s">
        <v>65</v>
      </c>
      <c r="C29" s="11">
        <v>4895</v>
      </c>
      <c r="D29" s="11"/>
      <c r="E29" s="22">
        <v>1467750</v>
      </c>
      <c r="F29" s="20">
        <f t="shared" si="2"/>
        <v>28474.350000000002</v>
      </c>
      <c r="G29" s="20">
        <v>28402</v>
      </c>
      <c r="H29" s="11"/>
      <c r="I29" s="11"/>
      <c r="J29" s="11"/>
      <c r="K29" s="11"/>
      <c r="L29" s="11"/>
      <c r="M29" s="11"/>
      <c r="N29" s="19">
        <f t="shared" si="3"/>
        <v>361.75000000001091</v>
      </c>
      <c r="O29" s="11">
        <v>5</v>
      </c>
    </row>
    <row r="30" spans="1:15" x14ac:dyDescent="0.25">
      <c r="A30" s="11" t="s">
        <v>36</v>
      </c>
      <c r="B30" s="11" t="s">
        <v>66</v>
      </c>
      <c r="C30" s="11">
        <v>9544</v>
      </c>
      <c r="D30" s="11"/>
      <c r="E30" s="22">
        <v>1357300</v>
      </c>
      <c r="F30" s="20">
        <f t="shared" si="2"/>
        <v>26331.62</v>
      </c>
      <c r="G30" s="20">
        <v>26332</v>
      </c>
      <c r="H30" s="11"/>
      <c r="I30" s="11"/>
      <c r="J30" s="11"/>
      <c r="K30" s="11"/>
      <c r="L30" s="11"/>
      <c r="M30" s="11"/>
      <c r="N30" s="19">
        <f t="shared" si="3"/>
        <v>-0.38000000000101863</v>
      </c>
      <c r="O30" s="11">
        <v>1</v>
      </c>
    </row>
    <row r="31" spans="1:15" x14ac:dyDescent="0.25">
      <c r="A31" s="11" t="s">
        <v>36</v>
      </c>
      <c r="B31" s="11" t="s">
        <v>67</v>
      </c>
      <c r="C31" s="11">
        <v>101001</v>
      </c>
      <c r="D31" s="11"/>
      <c r="E31" s="11">
        <v>270750</v>
      </c>
      <c r="F31" s="14">
        <f t="shared" ref="F31:F36" si="4">E31*2.54%</f>
        <v>6877.0499999999993</v>
      </c>
      <c r="G31" s="14">
        <v>6835</v>
      </c>
      <c r="H31" s="11"/>
      <c r="I31" s="11"/>
      <c r="J31" s="11"/>
      <c r="K31" s="11"/>
      <c r="L31" s="11"/>
      <c r="M31" s="11"/>
      <c r="N31" s="19">
        <f t="shared" si="3"/>
        <v>1471.7499999999745</v>
      </c>
      <c r="O31" s="11">
        <v>35</v>
      </c>
    </row>
    <row r="32" spans="1:15" x14ac:dyDescent="0.25">
      <c r="A32" s="11" t="s">
        <v>36</v>
      </c>
      <c r="B32" s="11" t="s">
        <v>67</v>
      </c>
      <c r="C32" s="11">
        <v>102002</v>
      </c>
      <c r="D32" s="11"/>
      <c r="E32" s="11">
        <v>285250</v>
      </c>
      <c r="F32" s="14">
        <f t="shared" si="4"/>
        <v>7245.3499999999995</v>
      </c>
      <c r="G32" s="14">
        <v>6835</v>
      </c>
      <c r="H32" s="11"/>
      <c r="I32" s="11"/>
      <c r="J32" s="11"/>
      <c r="K32" s="11"/>
      <c r="L32" s="11"/>
      <c r="M32" s="11"/>
      <c r="N32" s="19">
        <f t="shared" si="3"/>
        <v>410.34999999999945</v>
      </c>
      <c r="O32" s="11">
        <v>1</v>
      </c>
    </row>
    <row r="33" spans="1:15" x14ac:dyDescent="0.25">
      <c r="A33" s="11" t="s">
        <v>36</v>
      </c>
      <c r="B33" s="11" t="s">
        <v>68</v>
      </c>
      <c r="C33" s="11">
        <v>101003</v>
      </c>
      <c r="D33" s="11"/>
      <c r="E33" s="11">
        <v>291250</v>
      </c>
      <c r="F33" s="14">
        <f t="shared" si="4"/>
        <v>7397.75</v>
      </c>
      <c r="G33" s="14">
        <v>6859</v>
      </c>
      <c r="H33" s="11"/>
      <c r="I33" s="11"/>
      <c r="J33" s="11"/>
      <c r="K33" s="11"/>
      <c r="L33" s="11"/>
      <c r="M33" s="11"/>
      <c r="N33" s="19">
        <f t="shared" si="3"/>
        <v>8620</v>
      </c>
      <c r="O33" s="11">
        <v>16</v>
      </c>
    </row>
    <row r="34" spans="1:15" x14ac:dyDescent="0.25">
      <c r="A34" s="11" t="s">
        <v>36</v>
      </c>
      <c r="B34" s="11" t="s">
        <v>69</v>
      </c>
      <c r="C34" s="11">
        <v>102004</v>
      </c>
      <c r="D34" s="11"/>
      <c r="E34" s="11">
        <v>312650</v>
      </c>
      <c r="F34" s="14">
        <f t="shared" si="4"/>
        <v>7941.3099999999995</v>
      </c>
      <c r="G34" s="14">
        <v>6859</v>
      </c>
      <c r="H34" s="11"/>
      <c r="I34" s="11"/>
      <c r="J34" s="11"/>
      <c r="K34" s="11"/>
      <c r="L34" s="11"/>
      <c r="M34" s="11"/>
      <c r="N34" s="19">
        <f t="shared" si="3"/>
        <v>1082.3099999999995</v>
      </c>
      <c r="O34" s="11">
        <v>1</v>
      </c>
    </row>
    <row r="35" spans="1:15" x14ac:dyDescent="0.25">
      <c r="A35" s="11" t="s">
        <v>36</v>
      </c>
      <c r="B35" s="11" t="s">
        <v>70</v>
      </c>
      <c r="C35" s="11">
        <v>201010</v>
      </c>
      <c r="D35" s="11"/>
      <c r="E35" s="11">
        <v>296800</v>
      </c>
      <c r="F35" s="14">
        <f t="shared" si="4"/>
        <v>7538.7199999999993</v>
      </c>
      <c r="G35" s="14">
        <v>6859</v>
      </c>
      <c r="H35" s="11"/>
      <c r="I35" s="11"/>
      <c r="J35" s="11"/>
      <c r="K35" s="11"/>
      <c r="L35" s="11"/>
      <c r="M35" s="11"/>
      <c r="N35" s="19">
        <f t="shared" si="3"/>
        <v>4078.3199999999961</v>
      </c>
      <c r="O35" s="11">
        <v>6</v>
      </c>
    </row>
    <row r="36" spans="1:15" x14ac:dyDescent="0.25">
      <c r="A36" s="11" t="s">
        <v>36</v>
      </c>
      <c r="B36" s="11" t="s">
        <v>71</v>
      </c>
      <c r="C36" s="11">
        <v>201011</v>
      </c>
      <c r="D36" s="11"/>
      <c r="E36" s="11">
        <v>322500</v>
      </c>
      <c r="F36" s="14">
        <f t="shared" si="4"/>
        <v>8191.5</v>
      </c>
      <c r="G36" s="14">
        <v>6859</v>
      </c>
      <c r="H36" s="11"/>
      <c r="I36" s="11"/>
      <c r="J36" s="11"/>
      <c r="K36" s="11"/>
      <c r="L36" s="11"/>
      <c r="M36" s="11"/>
      <c r="N36" s="19">
        <f t="shared" si="3"/>
        <v>10660</v>
      </c>
      <c r="O36" s="11">
        <v>8</v>
      </c>
    </row>
    <row r="37" spans="1:15" x14ac:dyDescent="0.25">
      <c r="A37" s="11" t="s">
        <v>36</v>
      </c>
      <c r="B37" s="21" t="s">
        <v>72</v>
      </c>
      <c r="C37" s="11">
        <v>902007525</v>
      </c>
      <c r="D37" s="11"/>
      <c r="E37" s="11">
        <v>601800</v>
      </c>
      <c r="F37" s="14">
        <f t="shared" si="2"/>
        <v>11674.92</v>
      </c>
      <c r="G37" s="14">
        <v>11608</v>
      </c>
      <c r="H37" s="11"/>
      <c r="I37" s="11"/>
      <c r="J37" s="11"/>
      <c r="K37" s="11"/>
      <c r="L37" s="11"/>
      <c r="M37" s="11"/>
      <c r="N37" s="19">
        <f t="shared" si="3"/>
        <v>66.920000000000073</v>
      </c>
      <c r="O37" s="11">
        <v>1</v>
      </c>
    </row>
    <row r="38" spans="1:15" x14ac:dyDescent="0.25">
      <c r="A38" s="11" t="s">
        <v>36</v>
      </c>
      <c r="B38" s="21" t="s">
        <v>73</v>
      </c>
      <c r="C38" s="11">
        <v>902007585</v>
      </c>
      <c r="D38" s="11"/>
      <c r="E38" s="11">
        <v>727250</v>
      </c>
      <c r="F38" s="14">
        <f t="shared" si="2"/>
        <v>14108.65</v>
      </c>
      <c r="G38" s="14">
        <v>14036</v>
      </c>
      <c r="H38" s="11"/>
      <c r="I38" s="11"/>
      <c r="J38" s="11"/>
      <c r="K38" s="11"/>
      <c r="L38" s="11"/>
      <c r="M38" s="11"/>
      <c r="N38" s="19">
        <f t="shared" si="3"/>
        <v>72.649999999999636</v>
      </c>
      <c r="O38" s="11">
        <v>1</v>
      </c>
    </row>
    <row r="39" spans="1:15" x14ac:dyDescent="0.25">
      <c r="A39" s="11" t="s">
        <v>36</v>
      </c>
      <c r="B39" s="21" t="s">
        <v>74</v>
      </c>
      <c r="C39" s="11">
        <v>902007611</v>
      </c>
      <c r="D39" s="11"/>
      <c r="E39" s="11">
        <v>799450</v>
      </c>
      <c r="F39" s="14">
        <f t="shared" si="2"/>
        <v>15509.33</v>
      </c>
      <c r="G39" s="14">
        <v>15437</v>
      </c>
      <c r="H39" s="11"/>
      <c r="I39" s="11"/>
      <c r="J39" s="11"/>
      <c r="K39" s="11"/>
      <c r="L39" s="11"/>
      <c r="M39" s="11"/>
      <c r="N39" s="19">
        <f t="shared" si="3"/>
        <v>72.329999999999927</v>
      </c>
      <c r="O39" s="11">
        <v>1</v>
      </c>
    </row>
    <row r="40" spans="1:15" x14ac:dyDescent="0.25">
      <c r="A40" s="11" t="s">
        <v>36</v>
      </c>
      <c r="B40" s="21" t="s">
        <v>75</v>
      </c>
      <c r="C40" s="11">
        <v>902007556</v>
      </c>
      <c r="D40" s="11"/>
      <c r="E40" s="11">
        <v>660950</v>
      </c>
      <c r="F40" s="14">
        <f t="shared" si="2"/>
        <v>12822.43</v>
      </c>
      <c r="G40" s="14">
        <v>12750</v>
      </c>
      <c r="H40" s="11"/>
      <c r="I40" s="11"/>
      <c r="J40" s="11"/>
      <c r="K40" s="11"/>
      <c r="L40" s="11"/>
      <c r="M40" s="11"/>
      <c r="N40" s="19">
        <f t="shared" si="3"/>
        <v>144.86000000000058</v>
      </c>
      <c r="O40" s="11">
        <v>2</v>
      </c>
    </row>
    <row r="41" spans="1:15" x14ac:dyDescent="0.25">
      <c r="A41" s="11" t="s">
        <v>36</v>
      </c>
      <c r="B41" s="21" t="s">
        <v>76</v>
      </c>
      <c r="C41" s="11">
        <v>401061</v>
      </c>
      <c r="D41" s="11"/>
      <c r="E41" s="11">
        <v>518550</v>
      </c>
      <c r="F41" s="14">
        <f t="shared" si="2"/>
        <v>10059.870000000001</v>
      </c>
      <c r="G41" s="14">
        <v>9987</v>
      </c>
      <c r="H41" s="11"/>
      <c r="I41" s="11"/>
      <c r="J41" s="11"/>
      <c r="K41" s="11"/>
      <c r="L41" s="11"/>
      <c r="M41" s="11"/>
      <c r="N41" s="19">
        <f t="shared" ref="N41:N71" si="5">(F41-G41)*O41</f>
        <v>218.6100000000024</v>
      </c>
      <c r="O41" s="11">
        <v>3</v>
      </c>
    </row>
    <row r="42" spans="1:15" x14ac:dyDescent="0.25">
      <c r="A42" s="11" t="s">
        <v>36</v>
      </c>
      <c r="B42" s="21" t="s">
        <v>77</v>
      </c>
      <c r="C42" s="11">
        <v>401062</v>
      </c>
      <c r="D42" s="11"/>
      <c r="E42" s="11">
        <v>576400</v>
      </c>
      <c r="F42" s="14">
        <f t="shared" si="2"/>
        <v>11182.16</v>
      </c>
      <c r="G42" s="14">
        <v>11109</v>
      </c>
      <c r="H42" s="11"/>
      <c r="I42" s="11"/>
      <c r="J42" s="11"/>
      <c r="K42" s="11"/>
      <c r="L42" s="11"/>
      <c r="M42" s="11"/>
      <c r="N42" s="19">
        <f t="shared" si="5"/>
        <v>219.47999999999956</v>
      </c>
      <c r="O42" s="11">
        <v>3</v>
      </c>
    </row>
    <row r="43" spans="1:15" x14ac:dyDescent="0.25">
      <c r="A43" s="11" t="s">
        <v>36</v>
      </c>
      <c r="B43" s="21" t="s">
        <v>79</v>
      </c>
      <c r="C43" s="11">
        <v>401063</v>
      </c>
      <c r="D43" s="11"/>
      <c r="E43" s="11">
        <v>610150</v>
      </c>
      <c r="F43" s="14">
        <f t="shared" si="2"/>
        <v>11836.91</v>
      </c>
      <c r="G43" s="14">
        <v>11764</v>
      </c>
      <c r="H43" s="11"/>
      <c r="I43" s="11"/>
      <c r="J43" s="11"/>
      <c r="K43" s="11"/>
      <c r="L43" s="11"/>
      <c r="M43" s="11"/>
      <c r="N43" s="19">
        <f t="shared" si="5"/>
        <v>218.72999999999956</v>
      </c>
      <c r="O43" s="11">
        <v>3</v>
      </c>
    </row>
    <row r="44" spans="1:15" x14ac:dyDescent="0.25">
      <c r="A44" s="11" t="s">
        <v>36</v>
      </c>
      <c r="B44" s="21" t="s">
        <v>78</v>
      </c>
      <c r="C44" s="11">
        <v>401064</v>
      </c>
      <c r="D44" s="11"/>
      <c r="E44" s="11">
        <v>692000</v>
      </c>
      <c r="F44" s="14">
        <f t="shared" si="2"/>
        <v>13424.800000000001</v>
      </c>
      <c r="G44" s="14">
        <v>13352</v>
      </c>
      <c r="H44" s="11"/>
      <c r="I44" s="11"/>
      <c r="J44" s="11"/>
      <c r="K44" s="11"/>
      <c r="L44" s="11"/>
      <c r="M44" s="11"/>
      <c r="N44" s="19">
        <f t="shared" si="5"/>
        <v>72.800000000001091</v>
      </c>
      <c r="O44" s="11">
        <v>1</v>
      </c>
    </row>
    <row r="45" spans="1:15" x14ac:dyDescent="0.25">
      <c r="A45" s="11" t="s">
        <v>36</v>
      </c>
      <c r="B45" s="11" t="s">
        <v>80</v>
      </c>
      <c r="C45" s="11">
        <v>404045</v>
      </c>
      <c r="D45" s="11"/>
      <c r="E45" s="11">
        <v>827950</v>
      </c>
      <c r="F45" s="14">
        <f t="shared" si="2"/>
        <v>16062.230000000001</v>
      </c>
      <c r="G45" s="14">
        <v>15989</v>
      </c>
      <c r="H45" s="11"/>
      <c r="I45" s="11"/>
      <c r="J45" s="11"/>
      <c r="K45" s="11"/>
      <c r="L45" s="11"/>
      <c r="M45" s="11"/>
      <c r="N45" s="19">
        <f t="shared" si="5"/>
        <v>805.53000000001521</v>
      </c>
      <c r="O45" s="11">
        <v>11</v>
      </c>
    </row>
    <row r="46" spans="1:15" x14ac:dyDescent="0.25">
      <c r="A46" s="11" t="s">
        <v>36</v>
      </c>
      <c r="B46" s="11" t="s">
        <v>81</v>
      </c>
      <c r="C46" s="11">
        <v>404046</v>
      </c>
      <c r="D46" s="11"/>
      <c r="E46" s="11">
        <v>880400</v>
      </c>
      <c r="F46" s="14">
        <f t="shared" si="2"/>
        <v>17079.760000000002</v>
      </c>
      <c r="G46" s="14">
        <v>17007</v>
      </c>
      <c r="H46" s="11"/>
      <c r="I46" s="11"/>
      <c r="J46" s="11"/>
      <c r="K46" s="11"/>
      <c r="L46" s="11"/>
      <c r="M46" s="11"/>
      <c r="N46" s="19">
        <f t="shared" si="5"/>
        <v>509.32000000001426</v>
      </c>
      <c r="O46" s="11">
        <v>7</v>
      </c>
    </row>
    <row r="47" spans="1:15" x14ac:dyDescent="0.25">
      <c r="A47" s="11" t="s">
        <v>36</v>
      </c>
      <c r="B47" s="11" t="s">
        <v>82</v>
      </c>
      <c r="C47" s="11">
        <v>404047</v>
      </c>
      <c r="D47" s="11"/>
      <c r="E47" s="11">
        <v>961450</v>
      </c>
      <c r="F47" s="14">
        <f t="shared" si="2"/>
        <v>18652.13</v>
      </c>
      <c r="G47" s="14">
        <v>18579</v>
      </c>
      <c r="H47" s="11"/>
      <c r="I47" s="11"/>
      <c r="J47" s="11"/>
      <c r="K47" s="11"/>
      <c r="L47" s="11"/>
      <c r="M47" s="11"/>
      <c r="N47" s="19">
        <f t="shared" si="5"/>
        <v>219.39000000000306</v>
      </c>
      <c r="O47" s="11">
        <v>3</v>
      </c>
    </row>
    <row r="48" spans="1:15" x14ac:dyDescent="0.25">
      <c r="A48" s="11" t="s">
        <v>36</v>
      </c>
      <c r="B48" s="11" t="s">
        <v>83</v>
      </c>
      <c r="C48" s="11">
        <v>401041</v>
      </c>
      <c r="D48" s="11"/>
      <c r="E48" s="11">
        <v>518550</v>
      </c>
      <c r="F48" s="14">
        <f t="shared" si="2"/>
        <v>10059.870000000001</v>
      </c>
      <c r="G48" s="14">
        <v>9987</v>
      </c>
      <c r="H48" s="11"/>
      <c r="I48" s="11"/>
      <c r="J48" s="11"/>
      <c r="K48" s="11"/>
      <c r="L48" s="11"/>
      <c r="M48" s="11"/>
      <c r="N48" s="19">
        <f t="shared" si="5"/>
        <v>3934.9800000000432</v>
      </c>
      <c r="O48" s="11">
        <v>54</v>
      </c>
    </row>
    <row r="49" spans="1:15" x14ac:dyDescent="0.25">
      <c r="A49" s="11" t="s">
        <v>36</v>
      </c>
      <c r="B49" s="11" t="s">
        <v>84</v>
      </c>
      <c r="C49" s="11">
        <v>11667</v>
      </c>
      <c r="D49" s="11"/>
      <c r="E49" s="22">
        <v>802950</v>
      </c>
      <c r="F49" s="20">
        <f t="shared" si="2"/>
        <v>15577.23</v>
      </c>
      <c r="G49" s="20">
        <v>15504</v>
      </c>
      <c r="H49" s="11"/>
      <c r="I49" s="11"/>
      <c r="J49" s="11"/>
      <c r="K49" s="11"/>
      <c r="L49" s="11"/>
      <c r="M49" s="11"/>
      <c r="N49" s="19">
        <f t="shared" si="5"/>
        <v>219.68999999999869</v>
      </c>
      <c r="O49" s="11">
        <v>3</v>
      </c>
    </row>
    <row r="50" spans="1:15" x14ac:dyDescent="0.25">
      <c r="A50" s="11" t="s">
        <v>36</v>
      </c>
      <c r="B50" s="11" t="s">
        <v>85</v>
      </c>
      <c r="C50" s="11">
        <v>403042</v>
      </c>
      <c r="D50" s="11"/>
      <c r="E50" s="11">
        <v>610150</v>
      </c>
      <c r="F50" s="14">
        <f t="shared" si="2"/>
        <v>11836.91</v>
      </c>
      <c r="G50" s="14">
        <v>11764</v>
      </c>
      <c r="H50" s="11"/>
      <c r="I50" s="11"/>
      <c r="J50" s="11"/>
      <c r="K50" s="11"/>
      <c r="L50" s="11"/>
      <c r="M50" s="11"/>
      <c r="N50" s="19">
        <f t="shared" si="5"/>
        <v>3718.4099999999926</v>
      </c>
      <c r="O50" s="11">
        <v>51</v>
      </c>
    </row>
    <row r="51" spans="1:15" x14ac:dyDescent="0.25">
      <c r="A51" s="11" t="s">
        <v>36</v>
      </c>
      <c r="B51" s="11" t="s">
        <v>86</v>
      </c>
      <c r="C51" s="11">
        <v>11668</v>
      </c>
      <c r="D51" s="11"/>
      <c r="E51" s="22">
        <v>943650</v>
      </c>
      <c r="F51" s="20">
        <f t="shared" si="2"/>
        <v>18306.810000000001</v>
      </c>
      <c r="G51" s="20">
        <v>18234</v>
      </c>
      <c r="H51" s="11"/>
      <c r="I51" s="11"/>
      <c r="J51" s="11"/>
      <c r="K51" s="11"/>
      <c r="L51" s="11"/>
      <c r="M51" s="11"/>
      <c r="N51" s="19">
        <f t="shared" si="5"/>
        <v>436.86000000000786</v>
      </c>
      <c r="O51" s="11">
        <v>6</v>
      </c>
    </row>
    <row r="52" spans="1:15" x14ac:dyDescent="0.25">
      <c r="A52" s="11" t="s">
        <v>36</v>
      </c>
      <c r="B52" s="11" t="s">
        <v>87</v>
      </c>
      <c r="C52" s="11">
        <v>404043</v>
      </c>
      <c r="D52" s="11"/>
      <c r="E52" s="11">
        <v>692000</v>
      </c>
      <c r="F52" s="14">
        <f t="shared" si="2"/>
        <v>13424.800000000001</v>
      </c>
      <c r="G52" s="14">
        <v>13352</v>
      </c>
      <c r="H52" s="11"/>
      <c r="I52" s="11"/>
      <c r="J52" s="11"/>
      <c r="K52" s="11"/>
      <c r="L52" s="11"/>
      <c r="M52" s="11"/>
      <c r="N52" s="19">
        <f t="shared" si="5"/>
        <v>4004.00000000006</v>
      </c>
      <c r="O52" s="11">
        <v>55</v>
      </c>
    </row>
    <row r="53" spans="1:15" x14ac:dyDescent="0.25">
      <c r="A53" s="11" t="s">
        <v>36</v>
      </c>
      <c r="B53" s="11" t="s">
        <v>88</v>
      </c>
      <c r="C53" s="11">
        <v>404044</v>
      </c>
      <c r="D53" s="11"/>
      <c r="E53" s="11">
        <v>752450</v>
      </c>
      <c r="F53" s="14">
        <f t="shared" si="2"/>
        <v>14597.53</v>
      </c>
      <c r="G53" s="14">
        <v>14525</v>
      </c>
      <c r="H53" s="11"/>
      <c r="I53" s="11"/>
      <c r="J53" s="11"/>
      <c r="K53" s="11"/>
      <c r="L53" s="11"/>
      <c r="M53" s="11"/>
      <c r="N53" s="19">
        <f t="shared" si="5"/>
        <v>4279.2700000000386</v>
      </c>
      <c r="O53" s="11">
        <v>59</v>
      </c>
    </row>
    <row r="54" spans="1:15" x14ac:dyDescent="0.25">
      <c r="A54" s="11" t="s">
        <v>36</v>
      </c>
      <c r="B54" s="11" t="s">
        <v>89</v>
      </c>
      <c r="C54" s="11">
        <v>11670</v>
      </c>
      <c r="D54" s="11"/>
      <c r="E54" s="22">
        <v>1032350</v>
      </c>
      <c r="F54" s="20">
        <f t="shared" si="2"/>
        <v>20027.59</v>
      </c>
      <c r="G54" s="20">
        <v>19955</v>
      </c>
      <c r="H54" s="11"/>
      <c r="I54" s="11"/>
      <c r="J54" s="11"/>
      <c r="K54" s="11"/>
      <c r="L54" s="11"/>
      <c r="M54" s="11"/>
      <c r="N54" s="19">
        <f t="shared" si="5"/>
        <v>580.72000000000116</v>
      </c>
      <c r="O54" s="11">
        <v>8</v>
      </c>
    </row>
    <row r="55" spans="1:15" x14ac:dyDescent="0.25">
      <c r="A55" s="11" t="s">
        <v>36</v>
      </c>
      <c r="B55" s="11" t="s">
        <v>90</v>
      </c>
      <c r="C55" s="11">
        <v>301022</v>
      </c>
      <c r="D55" s="11"/>
      <c r="E55" s="11">
        <v>335550</v>
      </c>
      <c r="F55" s="14">
        <f t="shared" ref="F55:F62" si="6">E55*2.54%</f>
        <v>8522.9699999999993</v>
      </c>
      <c r="G55" s="14">
        <v>6859</v>
      </c>
      <c r="H55" s="11"/>
      <c r="I55" s="11"/>
      <c r="J55" s="11"/>
      <c r="K55" s="11"/>
      <c r="L55" s="11"/>
      <c r="M55" s="11"/>
      <c r="N55" s="19">
        <f t="shared" si="5"/>
        <v>26623.51999999999</v>
      </c>
      <c r="O55" s="11">
        <v>16</v>
      </c>
    </row>
    <row r="56" spans="1:15" x14ac:dyDescent="0.25">
      <c r="A56" s="11" t="s">
        <v>36</v>
      </c>
      <c r="B56" s="11" t="s">
        <v>91</v>
      </c>
      <c r="C56" s="11">
        <v>301023</v>
      </c>
      <c r="D56" s="11"/>
      <c r="E56" s="11">
        <v>348100</v>
      </c>
      <c r="F56" s="14">
        <f t="shared" si="6"/>
        <v>8841.74</v>
      </c>
      <c r="G56" s="14">
        <v>6859</v>
      </c>
      <c r="H56" s="11"/>
      <c r="I56" s="11"/>
      <c r="J56" s="11"/>
      <c r="K56" s="11"/>
      <c r="L56" s="11"/>
      <c r="M56" s="11"/>
      <c r="N56" s="19">
        <f t="shared" si="5"/>
        <v>3965.4799999999996</v>
      </c>
      <c r="O56" s="11">
        <v>2</v>
      </c>
    </row>
    <row r="57" spans="1:15" x14ac:dyDescent="0.25">
      <c r="A57" s="11" t="s">
        <v>36</v>
      </c>
      <c r="B57" s="11" t="s">
        <v>92</v>
      </c>
      <c r="C57" s="11">
        <v>302014</v>
      </c>
      <c r="D57" s="11"/>
      <c r="E57" s="11">
        <v>335550</v>
      </c>
      <c r="F57" s="14">
        <f t="shared" si="6"/>
        <v>8522.9699999999993</v>
      </c>
      <c r="G57" s="14">
        <v>6859</v>
      </c>
      <c r="H57" s="11"/>
      <c r="I57" s="11"/>
      <c r="J57" s="11"/>
      <c r="K57" s="11"/>
      <c r="L57" s="11"/>
      <c r="M57" s="11"/>
      <c r="N57" s="19">
        <f t="shared" si="5"/>
        <v>16639.699999999993</v>
      </c>
      <c r="O57" s="11">
        <v>10</v>
      </c>
    </row>
    <row r="58" spans="1:15" x14ac:dyDescent="0.25">
      <c r="A58" s="11" t="s">
        <v>36</v>
      </c>
      <c r="B58" s="11" t="s">
        <v>93</v>
      </c>
      <c r="C58" s="11">
        <v>302015</v>
      </c>
      <c r="D58" s="11"/>
      <c r="E58" s="11">
        <v>366250</v>
      </c>
      <c r="F58" s="14">
        <f t="shared" si="6"/>
        <v>9302.75</v>
      </c>
      <c r="G58" s="14">
        <v>7033</v>
      </c>
      <c r="H58" s="11"/>
      <c r="I58" s="11"/>
      <c r="J58" s="11"/>
      <c r="K58" s="11"/>
      <c r="L58" s="11"/>
      <c r="M58" s="11"/>
      <c r="N58" s="19">
        <f t="shared" si="5"/>
        <v>18158</v>
      </c>
      <c r="O58" s="11">
        <v>8</v>
      </c>
    </row>
    <row r="59" spans="1:15" x14ac:dyDescent="0.25">
      <c r="A59" s="11" t="s">
        <v>36</v>
      </c>
      <c r="B59" s="11" t="s">
        <v>94</v>
      </c>
      <c r="C59" s="11">
        <v>302016</v>
      </c>
      <c r="D59" s="11"/>
      <c r="E59" s="11">
        <v>427500</v>
      </c>
      <c r="F59" s="14">
        <f t="shared" si="6"/>
        <v>10858.5</v>
      </c>
      <c r="G59" s="14">
        <v>8221</v>
      </c>
      <c r="H59" s="11"/>
      <c r="I59" s="11"/>
      <c r="J59" s="11"/>
      <c r="K59" s="11"/>
      <c r="L59" s="11"/>
      <c r="M59" s="11"/>
      <c r="N59" s="19">
        <f t="shared" si="5"/>
        <v>76487.5</v>
      </c>
      <c r="O59" s="11">
        <v>29</v>
      </c>
    </row>
    <row r="60" spans="1:15" x14ac:dyDescent="0.25">
      <c r="A60" s="11" t="s">
        <v>36</v>
      </c>
      <c r="B60" s="11" t="s">
        <v>96</v>
      </c>
      <c r="C60" s="11">
        <v>201007</v>
      </c>
      <c r="D60" s="11"/>
      <c r="E60" s="11">
        <v>288500</v>
      </c>
      <c r="F60" s="14">
        <f t="shared" si="6"/>
        <v>7327.9</v>
      </c>
      <c r="G60" s="14">
        <v>6859</v>
      </c>
      <c r="H60" s="11"/>
      <c r="I60" s="11"/>
      <c r="J60" s="11"/>
      <c r="K60" s="11"/>
      <c r="L60" s="11"/>
      <c r="M60" s="11"/>
      <c r="N60" s="19">
        <f t="shared" si="5"/>
        <v>937.79999999999927</v>
      </c>
      <c r="O60" s="11">
        <v>2</v>
      </c>
    </row>
    <row r="61" spans="1:15" x14ac:dyDescent="0.25">
      <c r="A61" s="11" t="s">
        <v>36</v>
      </c>
      <c r="B61" s="11" t="s">
        <v>97</v>
      </c>
      <c r="C61" s="11">
        <v>202008</v>
      </c>
      <c r="D61" s="11"/>
      <c r="E61" s="11">
        <v>327950</v>
      </c>
      <c r="F61" s="14">
        <f t="shared" si="6"/>
        <v>8329.93</v>
      </c>
      <c r="G61" s="14">
        <v>6859</v>
      </c>
      <c r="H61" s="11"/>
      <c r="I61" s="11"/>
      <c r="J61" s="11"/>
      <c r="K61" s="11"/>
      <c r="L61" s="11"/>
      <c r="M61" s="11"/>
      <c r="N61" s="19">
        <f t="shared" si="5"/>
        <v>8825.5800000000017</v>
      </c>
      <c r="O61" s="11">
        <v>6</v>
      </c>
    </row>
    <row r="62" spans="1:15" x14ac:dyDescent="0.25">
      <c r="A62" s="11" t="s">
        <v>36</v>
      </c>
      <c r="B62" s="11" t="s">
        <v>95</v>
      </c>
      <c r="C62" s="11">
        <v>202034</v>
      </c>
      <c r="D62" s="11"/>
      <c r="E62" s="11">
        <v>325900</v>
      </c>
      <c r="F62" s="14">
        <f t="shared" si="6"/>
        <v>8277.8599999999988</v>
      </c>
      <c r="G62" s="14">
        <v>6859</v>
      </c>
      <c r="H62" s="11"/>
      <c r="I62" s="11"/>
      <c r="J62" s="11"/>
      <c r="K62" s="11"/>
      <c r="L62" s="11"/>
      <c r="M62" s="11"/>
      <c r="N62" s="19">
        <f t="shared" si="5"/>
        <v>1418.8599999999988</v>
      </c>
      <c r="O62" s="11">
        <v>1</v>
      </c>
    </row>
    <row r="63" spans="1:15" x14ac:dyDescent="0.25">
      <c r="A63" s="11" t="s">
        <v>36</v>
      </c>
      <c r="B63" s="11" t="s">
        <v>98</v>
      </c>
      <c r="C63" s="11">
        <v>16600</v>
      </c>
      <c r="D63" s="11"/>
      <c r="E63" s="22">
        <v>1302650</v>
      </c>
      <c r="F63" s="20">
        <f t="shared" si="2"/>
        <v>25271.41</v>
      </c>
      <c r="G63" s="20">
        <v>25271</v>
      </c>
      <c r="H63" s="11"/>
      <c r="I63" s="11"/>
      <c r="J63" s="11"/>
      <c r="K63" s="11"/>
      <c r="L63" s="11"/>
      <c r="M63" s="11"/>
      <c r="N63" s="19">
        <f t="shared" si="5"/>
        <v>1.2299999999995634</v>
      </c>
      <c r="O63" s="11">
        <v>3</v>
      </c>
    </row>
    <row r="64" spans="1:15" x14ac:dyDescent="0.25">
      <c r="A64" s="11" t="s">
        <v>36</v>
      </c>
      <c r="B64" s="11"/>
      <c r="C64" s="11"/>
      <c r="D64" s="11"/>
      <c r="E64" s="11"/>
      <c r="F64" s="14">
        <f t="shared" si="2"/>
        <v>0</v>
      </c>
      <c r="G64" s="14"/>
      <c r="H64" s="11"/>
      <c r="I64" s="11"/>
      <c r="J64" s="11"/>
      <c r="K64" s="11"/>
      <c r="L64" s="11"/>
      <c r="M64" s="11"/>
      <c r="N64" s="19">
        <f t="shared" si="5"/>
        <v>0</v>
      </c>
      <c r="O64" s="11"/>
    </row>
    <row r="65" spans="1:15" x14ac:dyDescent="0.25">
      <c r="A65" s="11" t="s">
        <v>36</v>
      </c>
      <c r="B65" s="11"/>
      <c r="C65" s="11"/>
      <c r="D65" s="11"/>
      <c r="E65" s="11"/>
      <c r="F65" s="14">
        <f t="shared" si="2"/>
        <v>0</v>
      </c>
      <c r="G65" s="14"/>
      <c r="H65" s="11"/>
      <c r="I65" s="11"/>
      <c r="J65" s="11"/>
      <c r="K65" s="11"/>
      <c r="L65" s="11"/>
      <c r="M65" s="11"/>
      <c r="N65" s="19">
        <f t="shared" si="5"/>
        <v>0</v>
      </c>
      <c r="O65" s="11"/>
    </row>
    <row r="66" spans="1:15" x14ac:dyDescent="0.25">
      <c r="A66" s="11" t="s">
        <v>36</v>
      </c>
      <c r="B66" s="11"/>
      <c r="C66" s="11"/>
      <c r="D66" s="11"/>
      <c r="E66" s="11"/>
      <c r="F66" s="14">
        <f t="shared" si="2"/>
        <v>0</v>
      </c>
      <c r="G66" s="14"/>
      <c r="H66" s="11"/>
      <c r="I66" s="11"/>
      <c r="J66" s="11"/>
      <c r="K66" s="11"/>
      <c r="L66" s="11"/>
      <c r="M66" s="11"/>
      <c r="N66" s="19">
        <f t="shared" si="5"/>
        <v>0</v>
      </c>
      <c r="O66" s="11"/>
    </row>
    <row r="67" spans="1:15" x14ac:dyDescent="0.25">
      <c r="A67" s="11" t="s">
        <v>36</v>
      </c>
      <c r="B67" s="11"/>
      <c r="C67" s="11"/>
      <c r="D67" s="11"/>
      <c r="E67" s="11"/>
      <c r="F67" s="14">
        <f t="shared" si="2"/>
        <v>0</v>
      </c>
      <c r="G67" s="14"/>
      <c r="H67" s="11"/>
      <c r="I67" s="11"/>
      <c r="J67" s="11"/>
      <c r="K67" s="11"/>
      <c r="L67" s="11"/>
      <c r="M67" s="11"/>
      <c r="N67" s="19">
        <f t="shared" si="5"/>
        <v>0</v>
      </c>
      <c r="O67" s="11"/>
    </row>
    <row r="68" spans="1:15" x14ac:dyDescent="0.25">
      <c r="A68" s="11" t="s">
        <v>36</v>
      </c>
      <c r="B68" s="11"/>
      <c r="C68" s="11"/>
      <c r="D68" s="11"/>
      <c r="E68" s="11"/>
      <c r="F68" s="14">
        <f t="shared" si="2"/>
        <v>0</v>
      </c>
      <c r="G68" s="14"/>
      <c r="H68" s="11"/>
      <c r="I68" s="11"/>
      <c r="J68" s="11"/>
      <c r="K68" s="11"/>
      <c r="L68" s="11"/>
      <c r="M68" s="11"/>
      <c r="N68" s="19">
        <f t="shared" si="5"/>
        <v>0</v>
      </c>
      <c r="O68" s="11"/>
    </row>
    <row r="69" spans="1:15" x14ac:dyDescent="0.25">
      <c r="A69" s="11" t="s">
        <v>36</v>
      </c>
      <c r="B69" s="11"/>
      <c r="C69" s="11"/>
      <c r="D69" s="11"/>
      <c r="E69" s="11"/>
      <c r="F69" s="14">
        <f t="shared" si="2"/>
        <v>0</v>
      </c>
      <c r="G69" s="14"/>
      <c r="H69" s="11"/>
      <c r="I69" s="11"/>
      <c r="J69" s="11"/>
      <c r="K69" s="11"/>
      <c r="L69" s="11"/>
      <c r="M69" s="11"/>
      <c r="N69" s="19">
        <f t="shared" si="5"/>
        <v>0</v>
      </c>
      <c r="O69" s="11"/>
    </row>
    <row r="70" spans="1:15" x14ac:dyDescent="0.25">
      <c r="A70" s="11" t="s">
        <v>36</v>
      </c>
      <c r="B70" s="11"/>
      <c r="C70" s="11"/>
      <c r="D70" s="11"/>
      <c r="E70" s="11"/>
      <c r="F70" s="14">
        <f t="shared" si="2"/>
        <v>0</v>
      </c>
      <c r="G70" s="14"/>
      <c r="H70" s="11"/>
      <c r="I70" s="11"/>
      <c r="J70" s="11"/>
      <c r="K70" s="11"/>
      <c r="L70" s="11"/>
      <c r="M70" s="11"/>
      <c r="N70" s="19">
        <f t="shared" si="5"/>
        <v>0</v>
      </c>
      <c r="O70" s="11"/>
    </row>
    <row r="71" spans="1:15" x14ac:dyDescent="0.25">
      <c r="A71" s="11" t="s">
        <v>36</v>
      </c>
      <c r="B71" s="11"/>
      <c r="C71" s="11"/>
      <c r="D71" s="11"/>
      <c r="E71" s="11"/>
      <c r="F71" s="14">
        <f t="shared" si="2"/>
        <v>0</v>
      </c>
      <c r="G71" s="14"/>
      <c r="H71" s="11"/>
      <c r="I71" s="11"/>
      <c r="J71" s="11"/>
      <c r="K71" s="11"/>
      <c r="L71" s="11"/>
      <c r="M71" s="11"/>
      <c r="N71" s="19">
        <f t="shared" si="5"/>
        <v>0</v>
      </c>
      <c r="O71" s="11"/>
    </row>
    <row r="72" spans="1:15" x14ac:dyDescent="0.25">
      <c r="N72" s="16">
        <f>SUM(N6:N71)</f>
        <v>226327.53000000023</v>
      </c>
    </row>
  </sheetData>
  <mergeCells count="8">
    <mergeCell ref="A2:G2"/>
    <mergeCell ref="A3:G3"/>
    <mergeCell ref="H4:J4"/>
    <mergeCell ref="K4:M4"/>
    <mergeCell ref="A4:A5"/>
    <mergeCell ref="B4:B5"/>
    <mergeCell ref="E4:E5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nuevos funcionarios</vt:lpstr>
      <vt:lpstr>Funcionarios actuales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Ivania García Cascante</dc:creator>
  <cp:lastModifiedBy>yolanda salmeron</cp:lastModifiedBy>
  <dcterms:created xsi:type="dcterms:W3CDTF">2019-02-20T20:11:10Z</dcterms:created>
  <dcterms:modified xsi:type="dcterms:W3CDTF">2019-03-26T16:10:49Z</dcterms:modified>
</cp:coreProperties>
</file>