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Users\lmongesi\Documents\POI SECTOR\POI 2020\CONAVI\"/>
    </mc:Choice>
  </mc:AlternateContent>
  <xr:revisionPtr revIDLastSave="0" documentId="13_ncr:1_{3F4BD8A1-6EA6-4FFA-9ADE-492FD42E1055}" xr6:coauthVersionLast="41" xr6:coauthVersionMax="41" xr10:uidLastSave="{00000000-0000-0000-0000-000000000000}"/>
  <bookViews>
    <workbookView xWindow="-120" yWindow="-120" windowWidth="29040" windowHeight="15840" xr2:uid="{00000000-000D-0000-FFFF-FFFF00000000}"/>
  </bookViews>
  <sheets>
    <sheet name="MAPP 2020" sheetId="7" r:id="rId1"/>
    <sheet name="Fichas de Indicador " sheetId="20" r:id="rId2"/>
    <sheet name="FICHA TEC INVER PUBLIC 2020 " sheetId="18" r:id="rId3"/>
  </sheets>
  <definedNames>
    <definedName name="_xlnm.Print_Area" localSheetId="0">'MAPP 2020'!#REF!</definedName>
    <definedName name="_xlnm.Print_Titles" localSheetId="0">'MAPP 2020'!#REF!</definedName>
  </definedNames>
  <calcPr calcId="181029"/>
</workbook>
</file>

<file path=xl/calcChain.xml><?xml version="1.0" encoding="utf-8"?>
<calcChain xmlns="http://schemas.openxmlformats.org/spreadsheetml/2006/main">
  <c r="U28" i="7" l="1"/>
  <c r="N28" i="7"/>
  <c r="U20" i="7" l="1"/>
  <c r="N20" i="7"/>
  <c r="W18" i="7"/>
  <c r="V18" i="7"/>
  <c r="U18" i="7"/>
  <c r="U16" i="7" l="1"/>
  <c r="N16" i="7"/>
  <c r="V16" i="7" s="1"/>
  <c r="V14" i="7"/>
  <c r="U14" i="7"/>
  <c r="N14" i="7"/>
  <c r="X17" i="7" l="1"/>
  <c r="X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Cristina Monge Sibaja</author>
  </authors>
  <commentList>
    <comment ref="R19" authorId="0" shapeId="0" xr:uid="{00000000-0006-0000-0000-000003000000}">
      <text>
        <r>
          <rPr>
            <b/>
            <sz val="9"/>
            <color indexed="81"/>
            <rFont val="Tahoma"/>
            <family val="2"/>
          </rPr>
          <t>El indicador debe ser un porcentaje o indice</t>
        </r>
        <r>
          <rPr>
            <sz val="9"/>
            <color indexed="81"/>
            <rFont val="Tahoma"/>
            <family val="2"/>
          </rPr>
          <t xml:space="preserve">
Además este indicador es igual a la uniad de medida. 
El dato para este indice: 
Indice de aención con resoecto al indice de cobertura total de kms atendidosde la RVN pavimentada p/KM cuadrado del territorio nacional, entre  el indice de la red vial pavimentada  p/km cuadrado del territorio nacional</t>
        </r>
      </text>
    </comment>
  </commentList>
</comments>
</file>

<file path=xl/sharedStrings.xml><?xml version="1.0" encoding="utf-8"?>
<sst xmlns="http://schemas.openxmlformats.org/spreadsheetml/2006/main" count="717" uniqueCount="286">
  <si>
    <t>Nombre de la Institución:</t>
  </si>
  <si>
    <t>Nombre del Jerarca de la Institución</t>
  </si>
  <si>
    <t>Sector:</t>
  </si>
  <si>
    <t>Ministro(a) Rector(a)</t>
  </si>
  <si>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</si>
  <si>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</si>
  <si>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</si>
  <si>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</si>
  <si>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</si>
  <si>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</si>
  <si>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</si>
  <si>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</si>
  <si>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</si>
  <si>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</si>
  <si>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</si>
  <si>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</si>
  <si>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</si>
  <si>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</si>
  <si>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</si>
  <si>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</si>
  <si>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</si>
  <si>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</si>
  <si>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</si>
  <si>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Elemento</t>
  </si>
  <si>
    <t>Descripción</t>
  </si>
  <si>
    <t>Nombre del indicador</t>
  </si>
  <si>
    <t>Definición conceptual</t>
  </si>
  <si>
    <t xml:space="preserve">Fórmula de cálculo </t>
  </si>
  <si>
    <t>Interpretación</t>
  </si>
  <si>
    <t>Desagregación</t>
  </si>
  <si>
    <t>Línea base</t>
  </si>
  <si>
    <t>Meta</t>
  </si>
  <si>
    <t xml:space="preserve">Periodicidad </t>
  </si>
  <si>
    <t>Clasificación</t>
  </si>
  <si>
    <t>( ) Impacto.</t>
  </si>
  <si>
    <t>( ) Efecto.</t>
  </si>
  <si>
    <t>Tipo de operación estadística</t>
  </si>
  <si>
    <t>Comentarios generales</t>
  </si>
  <si>
    <t>TRANSPORTE E INFRAESTRUCTURA</t>
  </si>
  <si>
    <t>t+1</t>
  </si>
  <si>
    <t>t+2</t>
  </si>
  <si>
    <t>t+3</t>
  </si>
  <si>
    <t>NOMBRE DE LA INSTITUCIÓN:</t>
  </si>
  <si>
    <t xml:space="preserve">NOMBRE DEL JERARCA DE LA INSTITUCIÓN: </t>
  </si>
  <si>
    <t>SECTOR:</t>
  </si>
  <si>
    <t>MINISTRO(A) RECTOR(A):</t>
  </si>
  <si>
    <t>PROGRAMA DE INVERSIÓN PÚBLICA</t>
  </si>
  <si>
    <t>ETAPA ACTUAL</t>
  </si>
  <si>
    <t xml:space="preserve">AVANCE ETAPA ACTUAL </t>
  </si>
  <si>
    <t>CÓDIGO Y NOMBRE DEL PROGRAMA PRESUPUESTARIO</t>
  </si>
  <si>
    <t>RESPONSABLES</t>
  </si>
  <si>
    <t>I TRIM</t>
  </si>
  <si>
    <t>II TRIM</t>
  </si>
  <si>
    <t>III TRIM</t>
  </si>
  <si>
    <t>IV TRIM</t>
  </si>
  <si>
    <t>Geográfica</t>
  </si>
  <si>
    <t>Temática</t>
  </si>
  <si>
    <t>ANEXO I: FICHA TECNICA PROGRAMA INSTITUCIONAL  DE INVERSIÓN PÚBLICA</t>
  </si>
  <si>
    <t>FICHA TÉCNICA PROGRAMA INSTITUCIONAL PROYECTOS DE INVERSIÓN PÚBLICA</t>
  </si>
  <si>
    <t>CÓDIGO Y NOMBRE DEL PROYECTO</t>
  </si>
  <si>
    <t>MONTO EJECUTADO AL 2018
(MILLONES DE COLONES)</t>
  </si>
  <si>
    <t>NOTA: Esta información debe extraerse del BPIP para garantizar la congruencia de lo incluido en la Ficha técnica y la información registrada en el BPIP por parte de la institución.</t>
  </si>
  <si>
    <t>MATRIZ DE ARTICULACION PLAN PRESUPUESTO 2020</t>
  </si>
  <si>
    <t>OBJETIVO NACIONAL</t>
  </si>
  <si>
    <t>PLAN NACIONAL DE DESARROLLO E INVERSION PUBLICA 2019-2022 (PNDIP)</t>
  </si>
  <si>
    <t>PROGRAMACIÓN ESTRATÉGICA PRESUPUESTARIA</t>
  </si>
  <si>
    <t>ODS VINCULADO</t>
  </si>
  <si>
    <t xml:space="preserve">AREA ESTRATEGICA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</si>
  <si>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</si>
  <si>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</si>
  <si>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</si>
  <si>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</si>
  <si>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</si>
  <si>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</si>
  <si>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FF</t>
  </si>
  <si>
    <t>ANUAL</t>
  </si>
  <si>
    <t>Consejo Nacional de Vialidad</t>
  </si>
  <si>
    <t>Mario Rodríguez Vargas</t>
  </si>
  <si>
    <t xml:space="preserve">Infraestructura y Transporte </t>
  </si>
  <si>
    <t>Rodolfo Méndez Mata</t>
  </si>
  <si>
    <t>Infraestructura, Movilidad y Ordenamiento Territorial</t>
  </si>
  <si>
    <t>Generar condiciones de planificación urbana, ordenamiento territorial,
infraestructura y movilidad para el logro de espacios urbanos y rurales resilientes,
sostenibles e inclusivos</t>
  </si>
  <si>
    <t>Programa de
obras de
construcción,
rehabilitación,
mejoramiento,
ampliación y/o
conservación
de carreteras
de la red vial
estratégica de
alta capacidad,
conectores de
integración y
distribuidores
regionales</t>
  </si>
  <si>
    <t>Construir,
rehabilitar,
ampliar y
conservar la
red vial
nacional para
facilitar la
transitabilidad
de los
usuarios.</t>
  </si>
  <si>
    <t>Porcentaje de
avance de
obra.</t>
  </si>
  <si>
    <t>2017: 0%</t>
  </si>
  <si>
    <t>2019-2022:
100%
001546.
Rehabilitación y
ampliación a 4
carriles de la
ruta nacional
32, sección:
intersección con
la ruta nacional
4-Limón.</t>
  </si>
  <si>
    <t>Región Huetar Caribe</t>
  </si>
  <si>
    <t>Mejorar la infraestructura vial para facilitar la transitabilidad del Corredor Atlántico.</t>
  </si>
  <si>
    <t>Programa 03
Construcción Vial</t>
  </si>
  <si>
    <t>Sección: Santa Clara de Guápiles (intersección Ruta 4 )- Limón mejorado.</t>
  </si>
  <si>
    <t>Población nacional e internacional que transita por la vía.</t>
  </si>
  <si>
    <t>NA</t>
  </si>
  <si>
    <t>Porcentaje de avance de obra</t>
  </si>
  <si>
    <t>2017:0%</t>
  </si>
  <si>
    <t xml:space="preserve">Recursos financiamiento República Popular China y Fondo Vial </t>
  </si>
  <si>
    <t>El proyecto presenta un atraso en la ejecución considerable; según el avance de plazo planificado a mayo 2019 es de un 53.10%, mientras que el avance real es de un 8.96%. 
El Contratista se encuentra trabajando en 20 de los 33 puentes de la vía, lo cuál representa un 19,30% de avance y un 55,56% de ejecución. La mayoría de los trabajos se desarrollan en la subestructura, pilotes y columnas de cada puente.
Se avanza en la construcción de las alcantarillas; al mes, se están ejecutado 164 de las 303 alcantarillas establecidas en el Contrato, lo cuál representa un 54,13% de avance.
El Contratista ha ejecutado hasta este mes, un 22% de las terracerías establecidas, que corresponde a 44,73 Km intervenidos a lo largo de los 107 km del proyecto de la Ruta 32 y se sigue avanzando en estas labores.
El Contratista inicia con los primeros kilómetros de subrasante terminada, que corresponde a las capas de préstamo y base.
CHEC inicia con los movimientos de tierra para la construcción del Paso Superior Vehicular ubicado en el Kilómetro 73+517.50 Guácimo, con un avance del 7,69% de ejecución.</t>
  </si>
  <si>
    <t>Región Central</t>
  </si>
  <si>
    <t>Mejorar la transitabilidad
de la Ruta San José-San Ramón
para contribuir al traslado seguro
y al desarrollo económico.</t>
  </si>
  <si>
    <t>Corredor Vial San José-San Ramón
ampliado y mejorado</t>
  </si>
  <si>
    <t xml:space="preserve">Fideicomiso. Aportes de Capital, Recaudación de Peajes y Préstamo de entidades Bancarias, entre otros. </t>
  </si>
  <si>
    <t>El proyecto actualmente se encuentra en fase de planificación, ejecutando diversos estudios de anteproyectos para Obras Impostergables y en proceso de contratación de los estudios de factibilidad del proyecto integral, una vez superada esa etapa se procederá con el diseño y estructuración financiera que definirá el costo del proyecto y el pago de la deuda.</t>
  </si>
  <si>
    <t xml:space="preserve"> Mejorar la capacidad física de la Carretera de Circunvalación.</t>
  </si>
  <si>
    <t>Tramo norte de carretera de circunvalación construido.</t>
  </si>
  <si>
    <t xml:space="preserve">Ciudadanos en general, incluyendo la población turística y el sector importador/exportador que hacen uso de las Rutas Nacionales 1, 27, 32 y 39. </t>
  </si>
  <si>
    <t>Recursos Externos : BCIE (Contrato de Préstamo No.2080) y recursos de Fondo Vial</t>
  </si>
  <si>
    <t>Número de
kilómetros
anualmente
conservados
de la red vial
nacional
asfaltada.</t>
  </si>
  <si>
    <t>2017:
3.500 km
conservado
s red
asfaltada</t>
  </si>
  <si>
    <t>Todas las regiones</t>
  </si>
  <si>
    <t>Mantener y conservar la red vial nacional pavimentada en condiciones de transitabilidad adecuadas.</t>
  </si>
  <si>
    <t>Programa 02 Conservación Vial</t>
  </si>
  <si>
    <t>Kilómetros de la red vial nacional conservados</t>
  </si>
  <si>
    <t>Kilómetro atendido</t>
  </si>
  <si>
    <t>Población que transita por la red vial nacional pavimentada.</t>
  </si>
  <si>
    <t>Recursos de Fondo Vial</t>
  </si>
  <si>
    <t>El mantenimiento periodico, se programa como parte del mantenimiento de la red vial nacional asfaltada.</t>
  </si>
  <si>
    <t>Programa de obras del Gran Area Metropolitana</t>
  </si>
  <si>
    <t>Mejorar el
estado de las
vías del Gran
Área
Metropolitana
mediante la
construcción
de obras para
proporcionar
un mejor
servicio a los
usuarios.</t>
  </si>
  <si>
    <t>Mejorar la capacidad física de la Carretera de Circunvalación.</t>
  </si>
  <si>
    <t>Mejorar la capacidad funcional de la Ruta Nacional No.147, Sección Río Corrogres-Río Virilla</t>
  </si>
  <si>
    <t>Ruta Nacional No.147, sección Río Corrogres-Río Virilla ampliada.</t>
  </si>
  <si>
    <t xml:space="preserve">Producto de la etapa de Revisión, ajuste y aprobación del diseño, se determinó que el diseño originalmente planteado debe modificarse en su alcance, afectando el monto y plazo del proyecto: pasaría de $ 8.539.322,00 a $ 17.750.472,58, aumentado el plazo de la fase de contratación de tres a siete meses (4 meses adicionales) y la fase constructiva de seis a quince meses (9 meses adicionales), para un total de trece meses por adicionar. 
Se estima que la etapa constructiva inicie en el cuarto trimestre 2019 o primer trimestre 2020, con finalización para el cuarto trimestre 2020, más la fase de cierre de 12 meses para una fecha final del proyecto estimada en marzo 2021. 
Esta adenda se estima presentarla a C.G.R. para su respectivo refrendo en Junio del 2019, por lo que las cifras del presupuesto 2020 que se presenta son preliminares y en relación al MdA y Adenda 01 vigente.
</t>
  </si>
  <si>
    <t>Proyecto en ejecución</t>
  </si>
  <si>
    <t>Proyecto en apelación de adjudicación en CGR</t>
  </si>
  <si>
    <t>Proyecto en revisión de ofertas por parte de UNOPS</t>
  </si>
  <si>
    <t>Programa de
construcción y
ampliación de
puentes en la
red vial
nacional
estratégica</t>
  </si>
  <si>
    <t>Construir
puentes para
proporcionar
un mejor
servicio a los
usuarios.</t>
  </si>
  <si>
    <t>Número de
puentes
construidos y
ampliados.</t>
  </si>
  <si>
    <t>Región Brunca</t>
  </si>
  <si>
    <t>Región
Central,
Chorotega,
Pacífico,
Central,
Brunca,
Huetar Caribe y
Huetar Norte</t>
  </si>
  <si>
    <t>Mejorar la capacidad funcional y estructural del puente binacional sobre el Río Sixaola, corredor Atlántico</t>
  </si>
  <si>
    <t>Puente sobre el Río Virilla en la Ruta Nacional No.32 construido</t>
  </si>
  <si>
    <t>Puente construido</t>
  </si>
  <si>
    <t>Población nacional e internacional que utilizan los puentes.</t>
  </si>
  <si>
    <t>Recursos Externos: Fondo de Yucatán, Contrapartida Panamá y contrapartida recursos de Fondo Vial</t>
  </si>
  <si>
    <t>Se espera en el tercer trimestre gestionar ante C.G.R. a la Adenda 02 del proyecto, la fase constructiva se estima debe terminar en marzo-20, por lo que le fecha de finalización del proyecto sería para marzo-21, el incremento esperado en el costo del proyecto se estima de USD750mil
El avance físico del proyecto es de un 57,88% de un 57% programado.</t>
  </si>
  <si>
    <t>Mejorar la capacidad funcional y estructural del puente sobre el Río Virilla en la Ruta Naconal No.32</t>
  </si>
  <si>
    <t>Mejorar la conectividad y seguridad en tramos de la Red Vial Nacional mediante la construcción de puentes.</t>
  </si>
  <si>
    <t>28 puentes de la red vial nacional concluidos.</t>
  </si>
  <si>
    <t>Porcentaje de avance de obra (Ruta Nacional N 32 Sección  Intersección RN 4-Limón)</t>
  </si>
  <si>
    <t>La Sección de la Intersección RN 4-Limón se compone de 107,24 km. Referencia geográfica</t>
  </si>
  <si>
    <t>obra ejecutada/obras programadas*100</t>
  </si>
  <si>
    <t>Componentes involucrados en la fórmula de cálculo</t>
  </si>
  <si>
    <t>Obra ejecutada: corresponde a las actividades ejecutadas o avance presentado en la ejecución de obras.
Obra programada: corresponde a las actividades programadas según el cronograma del proyecto.</t>
  </si>
  <si>
    <t xml:space="preserve">Unidad de medida </t>
  </si>
  <si>
    <t>porcentaje</t>
  </si>
  <si>
    <t>avance en la ejecución, de conformidad con el cronograma del proyecto.</t>
  </si>
  <si>
    <t>Región: Huetar Caribe</t>
  </si>
  <si>
    <t>N/A</t>
  </si>
  <si>
    <t>100% del proyecto de rehabilitación y ampliación a 4 carriles de la Ruta Nacional No.32, sección: intersección con la Ruta Nacional 4-Limón.</t>
  </si>
  <si>
    <t>Semestral y anual</t>
  </si>
  <si>
    <t>Fuente</t>
  </si>
  <si>
    <t>Consejo Nacional de Vialidad, Unidad Ejecutora de Proyectos</t>
  </si>
  <si>
    <t>(x ) Producto.</t>
  </si>
  <si>
    <r>
      <t>Registros Administrativos</t>
    </r>
    <r>
      <rPr>
        <strike/>
        <sz val="11"/>
        <rFont val="Calibri"/>
        <family val="2"/>
        <scheme val="minor"/>
      </rPr>
      <t xml:space="preserve">
</t>
    </r>
  </si>
  <si>
    <t>Porcentaje de avance de obra (San José-San Ramón)</t>
  </si>
  <si>
    <t>El proyecto se compone de 56,3 kilómetros</t>
  </si>
  <si>
    <t>Región: Central</t>
  </si>
  <si>
    <t>30% Ampliación y mejoramiento del Corredor Vial San José – San Ramón (BPIP 002172)</t>
  </si>
  <si>
    <t>semestral-anual</t>
  </si>
  <si>
    <t xml:space="preserve">Registros Administrativos
</t>
  </si>
  <si>
    <t>Porcentaje de avance de obra  (Carretera San Carlos RN 160)</t>
  </si>
  <si>
    <t>El proyecto se compone de 29,7 kilómetros</t>
  </si>
  <si>
    <t>obras ejecutadas/obras programadas*100</t>
  </si>
  <si>
    <t xml:space="preserve">Región Huetar Norte </t>
  </si>
  <si>
    <t xml:space="preserve">30% Construcción carretera San Carlos  (BPIP 00571)
</t>
  </si>
  <si>
    <t>Semestral -anual</t>
  </si>
  <si>
    <t>Consejo Nacional de Vialidad, Gerencia de Construcción de Vías y Puentes</t>
  </si>
  <si>
    <t>Registros administrativos</t>
  </si>
  <si>
    <t xml:space="preserve">Número de kilómetros anualmente conservados de la red vial nacional asfaltada.
</t>
  </si>
  <si>
    <t>Conservación vial: Conjunto de actividades destinadas a preservar, de forma continua y sostenida, el buen estado de las vías y los puentes, de modo que se garantice un servicio óptimo al usuario. La conservación vial comprende actividades tales como: mantenimiento rutinario y periódico, la rehabilitación y el refuerzo de la superficie de ruedo, así como la
rehabilitación y refuerzo de las estructuras de puentes.</t>
  </si>
  <si>
    <t>Sumatoria de la cantidad de kilómetros de carretera conservados, de la red vial nacional asfaltada.</t>
  </si>
  <si>
    <t>Kilómetros conservados de la red vial nacional asfaltada.</t>
  </si>
  <si>
    <t xml:space="preserve">Número de kilómetros </t>
  </si>
  <si>
    <t>Kilómetros conservados de conformidad con el cronograma del proyecto.</t>
  </si>
  <si>
    <t>Nacional</t>
  </si>
  <si>
    <t>2017: 3500 km anuales</t>
  </si>
  <si>
    <t xml:space="preserve">Atender  5290 km anuales de la red vial nacional asfaltada.  
</t>
  </si>
  <si>
    <t>Semestral - Anual</t>
  </si>
  <si>
    <t>Consejo Nacional de Vialidad, Gerencia de Conservación de Vías y Puentes</t>
  </si>
  <si>
    <t xml:space="preserve">Registros administrativos
</t>
  </si>
  <si>
    <t>Porcentaje de avance de obra (Circunvalación Norte RN 39)</t>
  </si>
  <si>
    <t>La sección Uruca (ruta nacional 108) - ruta nacional 32 (carretera Braulio Carrillo) (BPIP 001197) consta de 4,10 km.</t>
  </si>
  <si>
    <t>Obra ejecutada: corresponde a las actividades ejecutadas o avance presentado en la ejecución de obras.
Obra programada: corresponde a las actividades  programadas según el cronograma del proyecto.</t>
  </si>
  <si>
    <t>Avance en la ejecución, de conformidad con el cronograma del proyecto.</t>
  </si>
  <si>
    <t>100%  Construcción de la ruta nacional 39 (Circunvalación Norte), sección Uruca (ruta nacional 108) - ruta nacional 32 (carretera Braulio Carrillo) (BPIP 001197)</t>
  </si>
  <si>
    <t>Periodicidad</t>
  </si>
  <si>
    <t>Semestral-anual</t>
  </si>
  <si>
    <t xml:space="preserve">El paso a desnivel consiste en la construcción de un cruce de dos o más ejes de transporte a diferentes alturas (pendientes) para no interrumpir el flujo de tráfico entre otras rutas de tránsito cuando se cruzan entre sí. Estos pasos generan ventajas en cuanto a seguridad vial, fluidez y economía en la circulación vehicular.
</t>
  </si>
  <si>
    <t>Obra ejecutada: corresponde a las actividades ejecutadas o avance presentado en la
ejecución de obras.
Obra programada: corresponde a las actividades programadas según el cronograma del proyecto.</t>
  </si>
  <si>
    <t>Region: Central</t>
  </si>
  <si>
    <t xml:space="preserve">100% del paso a desnivel de Garantías Sociales  (BPIP001439)
</t>
  </si>
  <si>
    <t>Semestral-Anual</t>
  </si>
  <si>
    <t>Porcentaje de avance de obra (Paso a Desnivel Guadalupe)</t>
  </si>
  <si>
    <t>100% del paso a desnivel de Intersección Guadalupe 
(BPIP 001457)</t>
  </si>
  <si>
    <t>Porcentaje de avance de obra (Paso a Desnivel La Bandera-UCR)</t>
  </si>
  <si>
    <t>Obra ejecutada: corresponde a las actividades ejecutadas o avance presentado en la ejecución de obras.
Obra programada: corresponde a las actividades programadas según el cronograma del proyecto</t>
  </si>
  <si>
    <t>70% del paso a desnivel La Bandera-UCR (BPIP001440)</t>
  </si>
  <si>
    <t>Porcentaje de avance de obra (Paso a Desnivel Garantías Sociales)</t>
  </si>
  <si>
    <t>Porcentaje de avance de obra  (Ampliación de la Ruta Nacional No. 147, sección Río Corrogres-Río Virilla)</t>
  </si>
  <si>
    <t>La Sección Río Corrogres-Río Virilla consta de 2,5 km.</t>
  </si>
  <si>
    <t xml:space="preserve">100% del proyecto de Ampliación de la Ruta Nacional No. 147, sección Río Corrogres-Río Virilla, (BPIP 001909)
</t>
  </si>
  <si>
    <t>Semestral- Anual</t>
  </si>
  <si>
    <t>Porcentaje de avance de obra (Puente  Binacional Sixaola)</t>
  </si>
  <si>
    <t xml:space="preserve">Construcción de un puente que sustituya la actual estructura temporal tipo Bailey para paso vehicular. Para la solución definitiva a la problemática existente, se hace imperativo la construcción de un nuevo Puente Binacional sobre el Río Sixaola y las correspondientes facilidades fronterizas.
</t>
  </si>
  <si>
    <t>Región: Brunca</t>
  </si>
  <si>
    <t xml:space="preserve">100%  Construcción del puente binacional Sixaola (BPIP 000891)
</t>
  </si>
  <si>
    <t>Registro Administrativo</t>
  </si>
  <si>
    <t>Porcentaje de avance de obra (Puente  sobre el Río Virilla en la ruta nacional 32)</t>
  </si>
  <si>
    <t xml:space="preserve">Corresponde a la construcción de un nuevo puente de dos carriles adicionales paralelo a la estructura existente.
</t>
  </si>
  <si>
    <t>100%  Construcción de la  duplicación del puente sobre el Río Virilla en la ruta nacional 32 (BPIP 001469).</t>
  </si>
  <si>
    <t>Número de puentes construidos y ampliados (28 puentes)</t>
  </si>
  <si>
    <t>Cantidad de puentes construidos en la red vial nacional</t>
  </si>
  <si>
    <t>sumatoria de puentes construidos</t>
  </si>
  <si>
    <t>cantidad de puentes construidos y ampliados</t>
  </si>
  <si>
    <t>número de puentes</t>
  </si>
  <si>
    <t>puentes que se van ejecutando, de conformidad con el cronograma del proyecto.</t>
  </si>
  <si>
    <t>Región: 
             Central  13
             Chorotega 5
             Pacífico Central 2
             Brunca 2
             Huetar Caribe 1
             Huetar Norte 5</t>
  </si>
  <si>
    <t>2017: tres puentes</t>
  </si>
  <si>
    <t xml:space="preserve">28 puentes </t>
  </si>
  <si>
    <t>semestral-Anual</t>
  </si>
  <si>
    <t>CONSEJO NACIONAL DE VIALIDAD</t>
  </si>
  <si>
    <t>MARIO RODRIGUEZ VARGAS</t>
  </si>
  <si>
    <t>RODOLFO MENDEZ MATA</t>
  </si>
  <si>
    <t>000571 Construcción de la carretera a San Carlos, Sifón - Ciudad Quesada (La Abundancia)</t>
  </si>
  <si>
    <t>000891 Construcción del nuevo puente binacional sobre el Río Sixaola, corredor Atlántico, PPP-CR</t>
  </si>
  <si>
    <t>001197 Estudios, diseños y construcción de la ruta nacional 39 (Circunvalación Norte), sección Uruca (ruta nacional 108)-ruta nacional 32 (carretera Braulio Carrillo)</t>
  </si>
  <si>
    <t>001439 Construcción del Paso a Desnivel en la intersección de las rutas nacionales 39 y 215, Rotonda de Zapote</t>
  </si>
  <si>
    <t>001440 Construcción del paso a desnivel en la Rotonda de la Bandera y entrada de la Facultad de Derecho</t>
  </si>
  <si>
    <t>001457 Construcción del Paso a Desnivel en la Intersección de Guadalupe</t>
  </si>
  <si>
    <t>001469 Duplicación del puente sobre el Río Virilla en la ruta nacional 32</t>
  </si>
  <si>
    <t>001546 Rehabilitación y ampliación a 4 carriles de la ruta nacional 32, sección: intersección con la ruta nacional 4-Limón por parte del CONAVI</t>
  </si>
  <si>
    <t>001909 Ampliación de la Ruta Nacional No. 147, sección Río Corrogres-Río Virilla, por parte del CONAVI</t>
  </si>
  <si>
    <t>002172 Ampliación y Mejoramiento del Corredor Vial San José – San Ramón</t>
  </si>
  <si>
    <t>Conservación</t>
  </si>
  <si>
    <t>Contratación</t>
  </si>
  <si>
    <t>En ejecución</t>
  </si>
  <si>
    <t>Diseño</t>
  </si>
  <si>
    <t>Factibilidad</t>
  </si>
  <si>
    <t>Se gestiona ante el Fondo de Preinversión del MIDEPLAN, el financiamiento necesario de los estudios para definir y resolver aspectos técnicos fundamentales en relación con la ubicación del puente Laguna, definir las obras geotécnicas de estabilización, y resolver temas de índole legal-ambiental</t>
  </si>
  <si>
    <t>29,27% de avance de obra</t>
  </si>
  <si>
    <t>46,6% de avance de obra</t>
  </si>
  <si>
    <t>29% de avance de obra</t>
  </si>
  <si>
    <t>En apelación de adjudicación en CGR</t>
  </si>
  <si>
    <t>En revisión de ofertas por parte de UNOPS</t>
  </si>
  <si>
    <t>8% de avance de obra</t>
  </si>
  <si>
    <t>8,81% de avance de obra</t>
  </si>
  <si>
    <t>Producto de la etapa de revisión, ajuste y aprobación del diseño, se determinó que el diseño originalmente planteado debe modificarse en su alcance</t>
  </si>
  <si>
    <t>Construcción de 28 puentes en la red vial nacional</t>
  </si>
  <si>
    <t>En ejecución (2 puentes) y para los demás, en etapas previas al proceso licitatorio para la construcción de las obras</t>
  </si>
  <si>
    <t>En ejecución en las diferentes zonas de conservación</t>
  </si>
  <si>
    <t>Subpartida 50202
Programa 03: Construcción Vial</t>
  </si>
  <si>
    <t>Subpartida 10802
Programa 02: Conservación Vial</t>
  </si>
  <si>
    <t xml:space="preserve">MONTOS EJECUTADOS 2019
(MILLONES DE COLONES) </t>
  </si>
  <si>
    <t xml:space="preserve">MONTOS POR EJECUTAR 2020
(MILLONES DE COLONES) </t>
  </si>
  <si>
    <t>Gerente de Construcción de Vías y Puentes: 
Pablo Contreras Vásquez.</t>
  </si>
  <si>
    <t>Gerente Unidad Ejecutora :
Ing. Greivin Jiménez</t>
  </si>
  <si>
    <t>Gerente Unidad Ejecutora BCIE:
Ing. Carlos Jiménez González</t>
  </si>
  <si>
    <t>Gerente Unidad Ejecutora Ruta 32
Ing. Kenneth Solano Carmona</t>
  </si>
  <si>
    <t>Gerente Unidad Ejecutora :
Ing. Pablo Camacho</t>
  </si>
  <si>
    <t>Gerente de Conservación de Vías y Puentes: 
Edgar Meléndez Cerda</t>
  </si>
  <si>
    <t xml:space="preserve">Puente sobre el Río Virilla en la Ruta Nacional No.32 construido </t>
  </si>
  <si>
    <t xml:space="preserve">Indice de atención de la red vial nacional pavimentada 
</t>
  </si>
  <si>
    <r>
      <t xml:space="preserve">
</t>
    </r>
    <r>
      <rPr>
        <b/>
        <sz val="9"/>
        <rFont val="Arial"/>
        <family val="2"/>
      </rPr>
      <t>2017:95,5%</t>
    </r>
  </si>
  <si>
    <t xml:space="preserve">Paso a desnivel en operación
</t>
  </si>
  <si>
    <r>
      <rPr>
        <b/>
        <strike/>
        <sz val="9"/>
        <rFont val="Arial"/>
        <family val="2"/>
      </rPr>
      <t xml:space="preserve">
</t>
    </r>
    <r>
      <rPr>
        <b/>
        <sz val="9"/>
        <rFont val="Arial"/>
        <family val="2"/>
      </rPr>
      <t>Paso a desnivel construido</t>
    </r>
  </si>
  <si>
    <t xml:space="preserve">
Porcentaje de avance de obra</t>
  </si>
  <si>
    <r>
      <t xml:space="preserve">
</t>
    </r>
    <r>
      <rPr>
        <b/>
        <sz val="9"/>
        <rFont val="Arial"/>
        <family val="2"/>
      </rPr>
      <t>Porcentaje de avance de obra</t>
    </r>
  </si>
  <si>
    <t>Corta de árboles, ubicación de serv públicos, ubicación de planteles o campamentos de la empresa.  Inicio del sistema pluvial</t>
  </si>
  <si>
    <t>Finalización del sistema pluvial, excavaciones, construcción de pilotes, colocación de base sub base, carpetas . Iluminación y señalización</t>
  </si>
  <si>
    <t>OBJETIVO DEL AREA 
(Objetivo de la meta Estretégica</t>
  </si>
  <si>
    <t>2020-2022:
30%
002172.
Ampliación y
mejoramiento
del Corredor
Vial San José -
San Ramón
2020: 5%</t>
  </si>
  <si>
    <t>2019-2022:
5.290 km
conservados
anualmente de
la red vial
nacional
asfaltada.
2020: 5290 km</t>
  </si>
  <si>
    <t>2019-2021:
100%
001197.
Construcción de
la ruta nacional
39
(Circunvalación
Norte), sección
Uruca (ruta
nacional 108)
ruta nacional
32, carretera
Braulio Carrillo.
2020: 70%</t>
  </si>
  <si>
    <t>2019-2022:
100%
001439. Paso
a desnivel de
Garantías
Sociales
2020: 100%</t>
  </si>
  <si>
    <t>2019-2021:
100%
001457. Paso a
desnivel de
Intersección
Guadalupe.
2020: 80%</t>
  </si>
  <si>
    <t>2020-2022:
70%
001440. Paso a
desnivel La
Bandera-
Universidad de
Costa Rica.
2020: 10%</t>
  </si>
  <si>
    <t>2019-2021:
100%
001909.
Ampliación de
la Ruta
Nacional No.
147, sección
Río Corrogres-Río Virilla
2020: 60%</t>
  </si>
  <si>
    <t>2019 - 2021:
100%
000891.
Construcción
del puente
binacional
Sixaola.
2020: 80%</t>
  </si>
  <si>
    <t>2019 - 2020:
100%
001469.
Construcción de
la duplicación
del puente
sobre el Río
Virilla en la ruta
nacional 32.
2020: 100%</t>
  </si>
  <si>
    <t>2019 - 2022: 28
puentes
2020: 11 puentes</t>
  </si>
  <si>
    <t>2017: 5%</t>
  </si>
  <si>
    <t xml:space="preserve">Kilómetro   carretera construido  </t>
  </si>
  <si>
    <t>Kilómetro  de carretera construido</t>
  </si>
  <si>
    <t>Kilómetro   de carretera construido</t>
  </si>
  <si>
    <t>Kilómetro  de carretera contruido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</si>
</sst>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quot;₡&quot;#,##0"/>
    <numFmt numFmtId="166" formatCode="&quot;₡&quot;#,##0.000"/>
  </numFmts>
  <fonts count="31"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b/>
      <sz val="14"/>
      <color theme="1"/>
      <name val="Calibri"/>
      <family val="2"/>
    </font>
    <font>
      <b/>
      <sz val="11"/>
      <color rgb="FF0070C0"/>
      <name val="Calibri"/>
      <family val="2"/>
      <scheme val="minor"/>
    </font>
    <font>
      <strike/>
      <sz val="11"/>
      <name val="Calibri"/>
      <family val="2"/>
      <scheme val="minor"/>
    </font>
    <font>
      <sz val="11"/>
      <color rgb="FF0070C0"/>
      <name val="Calibri"/>
      <family val="2"/>
      <scheme val="minor"/>
    </font>
    <font>
      <b/>
      <strike/>
      <sz val="9"/>
      <color rgb="FFFF0000"/>
      <name val="Arial"/>
      <family val="2"/>
    </font>
    <font>
      <sz val="9"/>
      <color indexed="81"/>
      <name val="Tahoma"/>
      <family val="2"/>
    </font>
    <font>
      <b/>
      <sz val="9"/>
      <color indexed="81"/>
      <name val="Tahoma"/>
      <family val="2"/>
    </font>
    <font>
      <b/>
      <strike/>
      <sz val="9"/>
      <color rgb="FF0070C0"/>
      <name val="Arial"/>
      <family val="2"/>
    </font>
    <font>
      <b/>
      <strike/>
      <sz val="9"/>
      <name val="Arial"/>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E7E6E6"/>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indexed="64"/>
      </bottom>
      <diagonal/>
    </border>
    <border>
      <left/>
      <right/>
      <top style="medium">
        <color indexed="64"/>
      </top>
      <bottom/>
      <diagonal/>
    </border>
    <border>
      <left/>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style="thick">
        <color theme="0"/>
      </right>
      <top/>
      <bottom style="thick">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n">
        <color auto="1"/>
      </bottom>
      <diagonal/>
    </border>
    <border>
      <left/>
      <right style="thin">
        <color indexed="64"/>
      </right>
      <top style="medium">
        <color indexed="64"/>
      </top>
      <bottom/>
      <diagonal/>
    </border>
  </borders>
  <cellStyleXfs count="14">
    <xf numFmtId="0" fontId="0" fillId="0" borderId="0"/>
    <xf numFmtId="0" fontId="2" fillId="0" borderId="0"/>
    <xf numFmtId="0" fontId="3" fillId="0" borderId="0"/>
    <xf numFmtId="0" fontId="1" fillId="0" borderId="0"/>
    <xf numFmtId="0" fontId="1" fillId="0" borderId="0"/>
    <xf numFmtId="0" fontId="2" fillId="0" borderId="0"/>
    <xf numFmtId="16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4" fillId="2" borderId="0" xfId="9" applyFont="1" applyFill="1"/>
    <xf numFmtId="0" fontId="0" fillId="0" borderId="0" xfId="0" applyFont="1"/>
    <xf numFmtId="0" fontId="0" fillId="0" borderId="0" xfId="0" applyFont="1" applyFill="1"/>
    <xf numFmtId="0" fontId="4" fillId="2" borderId="6" xfId="0" applyFont="1" applyFill="1" applyBorder="1" applyAlignment="1">
      <alignment horizontal="left" vertical="center" wrapText="1"/>
    </xf>
    <xf numFmtId="0" fontId="4" fillId="0" borderId="6" xfId="0" applyFont="1" applyFill="1" applyBorder="1" applyAlignment="1">
      <alignment horizontal="left" wrapText="1"/>
    </xf>
    <xf numFmtId="0" fontId="7" fillId="3"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0" fontId="9" fillId="0" borderId="0" xfId="0" applyFont="1"/>
    <xf numFmtId="0" fontId="10" fillId="0" borderId="0" xfId="0" applyFont="1"/>
    <xf numFmtId="0" fontId="11" fillId="0" borderId="0" xfId="0" applyFont="1" applyAlignment="1">
      <alignment vertical="center" wrapText="1"/>
    </xf>
    <xf numFmtId="0" fontId="12" fillId="0" borderId="0" xfId="0" applyFont="1"/>
    <xf numFmtId="0" fontId="14" fillId="0" borderId="0" xfId="0" applyFont="1"/>
    <xf numFmtId="0" fontId="13" fillId="0" borderId="0" xfId="0" applyFont="1" applyAlignment="1">
      <alignment vertical="center"/>
    </xf>
    <xf numFmtId="0" fontId="15" fillId="0" borderId="0" xfId="0" applyFont="1" applyAlignment="1">
      <alignment vertical="center"/>
    </xf>
    <xf numFmtId="0" fontId="16" fillId="5" borderId="17" xfId="0" applyFont="1" applyFill="1" applyBorder="1" applyAlignment="1">
      <alignment vertical="center"/>
    </xf>
    <xf numFmtId="0" fontId="18" fillId="6" borderId="20" xfId="0" applyFont="1" applyFill="1" applyBorder="1" applyAlignment="1">
      <alignment horizontal="center" vertical="center" wrapText="1"/>
    </xf>
    <xf numFmtId="0" fontId="18" fillId="6" borderId="20" xfId="0" applyFont="1" applyFill="1" applyBorder="1" applyAlignment="1">
      <alignment horizontal="center" vertical="center"/>
    </xf>
    <xf numFmtId="0" fontId="18" fillId="10" borderId="35"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40"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22" fillId="11" borderId="4" xfId="0" applyFont="1" applyFill="1" applyBorder="1" applyAlignment="1">
      <alignment horizontal="center" vertical="center" wrapText="1"/>
    </xf>
    <xf numFmtId="0" fontId="23" fillId="2" borderId="0" xfId="9" applyFont="1" applyFill="1" applyAlignment="1">
      <alignment vertical="top" wrapText="1"/>
    </xf>
    <xf numFmtId="0" fontId="4" fillId="0" borderId="6" xfId="0" applyFont="1" applyFill="1" applyBorder="1" applyAlignment="1">
      <alignment horizontal="justify" vertical="top" wrapText="1"/>
    </xf>
    <xf numFmtId="0" fontId="5" fillId="2" borderId="6" xfId="0" applyFont="1" applyFill="1" applyBorder="1" applyAlignment="1">
      <alignment horizontal="justify" vertical="center" wrapText="1"/>
    </xf>
    <xf numFmtId="9" fontId="4" fillId="2" borderId="6" xfId="0" applyNumberFormat="1" applyFont="1" applyFill="1" applyBorder="1" applyAlignment="1">
      <alignment horizontal="justify" vertical="top" wrapText="1"/>
    </xf>
    <xf numFmtId="0" fontId="4" fillId="2" borderId="6" xfId="0" applyFont="1" applyFill="1" applyBorder="1" applyAlignment="1">
      <alignment horizontal="justify" vertical="top" wrapText="1"/>
    </xf>
    <xf numFmtId="0" fontId="5" fillId="2" borderId="6" xfId="0" applyFont="1" applyFill="1" applyBorder="1" applyAlignment="1">
      <alignment horizontal="left" vertical="top" wrapText="1"/>
    </xf>
    <xf numFmtId="0" fontId="4" fillId="0" borderId="43" xfId="0" applyFont="1" applyFill="1" applyBorder="1" applyAlignment="1">
      <alignment horizontal="left" wrapText="1"/>
    </xf>
    <xf numFmtId="0" fontId="0" fillId="0" borderId="43" xfId="0" applyFont="1" applyFill="1" applyBorder="1" applyAlignment="1">
      <alignment horizontal="left" vertical="center" wrapText="1"/>
    </xf>
    <xf numFmtId="0" fontId="4" fillId="0" borderId="43" xfId="0" applyFont="1" applyFill="1" applyBorder="1" applyAlignment="1">
      <alignment horizontal="justify" vertical="top" wrapText="1"/>
    </xf>
    <xf numFmtId="0" fontId="4" fillId="0" borderId="43" xfId="0" applyFont="1" applyFill="1" applyBorder="1" applyAlignment="1">
      <alignment horizontal="left" vertical="center" wrapText="1"/>
    </xf>
    <xf numFmtId="0" fontId="5" fillId="2" borderId="43" xfId="0" applyFont="1" applyFill="1" applyBorder="1" applyAlignment="1">
      <alignment horizontal="justify" vertical="center" wrapText="1"/>
    </xf>
    <xf numFmtId="9" fontId="4" fillId="2" borderId="43" xfId="0" applyNumberFormat="1" applyFont="1" applyFill="1" applyBorder="1" applyAlignment="1">
      <alignment horizontal="left" vertical="center" wrapText="1"/>
    </xf>
    <xf numFmtId="0" fontId="4" fillId="2" borderId="43" xfId="0" applyFont="1" applyFill="1" applyBorder="1" applyAlignment="1">
      <alignment horizontal="left" vertical="center" wrapText="1"/>
    </xf>
    <xf numFmtId="0" fontId="5" fillId="2" borderId="43" xfId="0" applyFont="1" applyFill="1" applyBorder="1" applyAlignment="1">
      <alignment horizontal="left" vertical="top" wrapText="1"/>
    </xf>
    <xf numFmtId="9" fontId="4" fillId="2" borderId="6" xfId="0" applyNumberFormat="1" applyFont="1" applyFill="1" applyBorder="1" applyAlignment="1">
      <alignment horizontal="left" vertical="center" wrapText="1"/>
    </xf>
    <xf numFmtId="0" fontId="0" fillId="0" borderId="6" xfId="0" applyFont="1" applyFill="1" applyBorder="1" applyAlignment="1">
      <alignment horizontal="justify" vertical="top" wrapText="1"/>
    </xf>
    <xf numFmtId="0" fontId="25" fillId="2" borderId="6" xfId="0" applyFont="1" applyFill="1" applyBorder="1" applyAlignment="1">
      <alignment horizontal="justify" vertical="top" wrapText="1"/>
    </xf>
    <xf numFmtId="0" fontId="4" fillId="0" borderId="6" xfId="0" applyFont="1" applyFill="1" applyBorder="1" applyAlignment="1">
      <alignment horizontal="left" vertical="top" wrapText="1"/>
    </xf>
    <xf numFmtId="46" fontId="4" fillId="2" borderId="6" xfId="0" applyNumberFormat="1" applyFont="1" applyFill="1" applyBorder="1" applyAlignment="1">
      <alignment horizontal="justify" vertical="top" wrapText="1"/>
    </xf>
    <xf numFmtId="10" fontId="8" fillId="0" borderId="6" xfId="0" applyNumberFormat="1"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6" fillId="7" borderId="19" xfId="0" applyFont="1" applyFill="1" applyBorder="1" applyAlignment="1">
      <alignment horizontal="center" vertical="center" wrapText="1"/>
    </xf>
    <xf numFmtId="9" fontId="26" fillId="7" borderId="19" xfId="0" applyNumberFormat="1" applyFont="1" applyFill="1" applyBorder="1" applyAlignment="1">
      <alignment horizontal="center" vertical="center" wrapText="1"/>
    </xf>
    <xf numFmtId="165" fontId="26" fillId="7" borderId="19" xfId="0" applyNumberFormat="1" applyFont="1" applyFill="1" applyBorder="1" applyAlignment="1">
      <alignment horizontal="center" vertical="center" wrapText="1"/>
    </xf>
    <xf numFmtId="0" fontId="21" fillId="7" borderId="52" xfId="0" applyFont="1" applyFill="1" applyBorder="1" applyAlignment="1">
      <alignment horizontal="center" vertical="center" wrapText="1"/>
    </xf>
    <xf numFmtId="0" fontId="21" fillId="7" borderId="17" xfId="0" applyFont="1" applyFill="1" applyBorder="1" applyAlignment="1">
      <alignment horizontal="center" vertical="center" wrapText="1"/>
    </xf>
    <xf numFmtId="9" fontId="26" fillId="7" borderId="19" xfId="13" applyFont="1" applyFill="1" applyBorder="1" applyAlignment="1">
      <alignment horizontal="center" vertical="center" wrapText="1"/>
    </xf>
    <xf numFmtId="1" fontId="26" fillId="7" borderId="19" xfId="0" applyNumberFormat="1" applyFont="1" applyFill="1" applyBorder="1" applyAlignment="1">
      <alignment horizontal="center" vertical="center" wrapText="1"/>
    </xf>
    <xf numFmtId="0" fontId="21" fillId="7" borderId="19" xfId="0" applyFont="1" applyFill="1" applyBorder="1" applyAlignment="1">
      <alignment vertical="center" wrapText="1"/>
    </xf>
    <xf numFmtId="0" fontId="21" fillId="7" borderId="42" xfId="0" applyFont="1" applyFill="1" applyBorder="1" applyAlignment="1">
      <alignment vertical="center" wrapText="1"/>
    </xf>
    <xf numFmtId="0" fontId="25" fillId="0" borderId="0" xfId="0" applyFont="1"/>
    <xf numFmtId="166" fontId="26" fillId="7" borderId="19" xfId="0" applyNumberFormat="1"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6" fillId="7" borderId="42" xfId="0" applyFont="1" applyFill="1" applyBorder="1" applyAlignment="1">
      <alignment horizontal="center" vertical="center" wrapText="1"/>
    </xf>
    <xf numFmtId="165" fontId="26" fillId="7" borderId="42" xfId="0" applyNumberFormat="1" applyFont="1" applyFill="1" applyBorder="1" applyAlignment="1">
      <alignment horizontal="center" vertical="center" wrapText="1"/>
    </xf>
    <xf numFmtId="0" fontId="21" fillId="7" borderId="42" xfId="0" applyFont="1" applyFill="1" applyBorder="1" applyAlignment="1">
      <alignment horizontal="center" vertical="center" wrapText="1"/>
    </xf>
    <xf numFmtId="0" fontId="0" fillId="0" borderId="22" xfId="0" applyBorder="1"/>
    <xf numFmtId="0" fontId="0" fillId="0" borderId="24" xfId="0" applyBorder="1"/>
    <xf numFmtId="0" fontId="0" fillId="0" borderId="23" xfId="0" applyBorder="1"/>
    <xf numFmtId="0" fontId="29" fillId="7" borderId="42" xfId="0" applyFont="1" applyFill="1" applyBorder="1" applyAlignment="1">
      <alignment horizontal="center" vertical="center" wrapText="1"/>
    </xf>
    <xf numFmtId="2" fontId="21" fillId="7" borderId="3" xfId="0" applyNumberFormat="1" applyFont="1" applyFill="1" applyBorder="1" applyAlignment="1">
      <alignment horizontal="center" vertical="center" wrapText="1"/>
    </xf>
    <xf numFmtId="2" fontId="0" fillId="0" borderId="0" xfId="0" applyNumberFormat="1"/>
    <xf numFmtId="9" fontId="21" fillId="7" borderId="19" xfId="0" applyNumberFormat="1" applyFont="1" applyFill="1" applyBorder="1" applyAlignment="1">
      <alignment horizontal="center" vertical="center" wrapText="1"/>
    </xf>
    <xf numFmtId="165" fontId="21" fillId="7" borderId="19" xfId="0" applyNumberFormat="1" applyFont="1" applyFill="1" applyBorder="1" applyAlignment="1">
      <alignment horizontal="center" vertical="center" wrapText="1"/>
    </xf>
    <xf numFmtId="9" fontId="21" fillId="7" borderId="19" xfId="13" applyFont="1" applyFill="1" applyBorder="1" applyAlignment="1">
      <alignment horizontal="center" vertical="center" wrapText="1"/>
    </xf>
    <xf numFmtId="0" fontId="30" fillId="7" borderId="19" xfId="0" applyFont="1" applyFill="1" applyBorder="1" applyAlignment="1">
      <alignment horizontal="center" vertical="center" wrapText="1"/>
    </xf>
    <xf numFmtId="166" fontId="21" fillId="7" borderId="19" xfId="0" applyNumberFormat="1" applyFont="1" applyFill="1" applyBorder="1" applyAlignment="1">
      <alignment horizontal="center" vertical="center" wrapText="1"/>
    </xf>
    <xf numFmtId="165" fontId="21" fillId="7" borderId="42" xfId="0" applyNumberFormat="1" applyFont="1" applyFill="1" applyBorder="1" applyAlignment="1">
      <alignment horizontal="center" vertical="center" wrapText="1"/>
    </xf>
    <xf numFmtId="0" fontId="21" fillId="7" borderId="42" xfId="0" applyFont="1" applyFill="1" applyBorder="1" applyAlignment="1">
      <alignment horizontal="center" vertical="center" wrapText="1"/>
    </xf>
    <xf numFmtId="2" fontId="21" fillId="7" borderId="18" xfId="0" applyNumberFormat="1" applyFont="1" applyFill="1" applyBorder="1" applyAlignment="1">
      <alignment horizontal="center" vertical="center" wrapText="1"/>
    </xf>
    <xf numFmtId="0" fontId="23" fillId="0" borderId="0" xfId="9" applyFont="1" applyFill="1" applyAlignment="1">
      <alignment vertical="top" wrapText="1"/>
    </xf>
    <xf numFmtId="0" fontId="21" fillId="7" borderId="19" xfId="0" applyFont="1" applyFill="1" applyBorder="1" applyAlignment="1">
      <alignment horizontal="center" vertical="top" wrapText="1"/>
    </xf>
    <xf numFmtId="0" fontId="21" fillId="7" borderId="25" xfId="0" applyFont="1" applyFill="1" applyBorder="1" applyAlignment="1">
      <alignment horizontal="center" vertical="top" wrapText="1"/>
    </xf>
    <xf numFmtId="0" fontId="21" fillId="7" borderId="19"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10" fillId="0" borderId="0" xfId="0" applyFont="1" applyAlignment="1">
      <alignment horizontal="center"/>
    </xf>
    <xf numFmtId="0" fontId="11" fillId="0" borderId="11" xfId="0" applyFont="1" applyBorder="1" applyAlignment="1">
      <alignment horizontal="center"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2" xfId="0" applyFont="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46" xfId="0" applyFont="1" applyFill="1" applyBorder="1" applyAlignment="1">
      <alignment horizontal="center"/>
    </xf>
    <xf numFmtId="0" fontId="13" fillId="0" borderId="12" xfId="0" applyFont="1" applyFill="1" applyBorder="1" applyAlignment="1">
      <alignment horizontal="center"/>
    </xf>
    <xf numFmtId="0" fontId="13" fillId="0" borderId="54" xfId="0" applyFont="1" applyFill="1" applyBorder="1" applyAlignment="1">
      <alignment horizontal="center"/>
    </xf>
    <xf numFmtId="0" fontId="16" fillId="4" borderId="24" xfId="0" applyFont="1" applyFill="1" applyBorder="1" applyAlignment="1">
      <alignment horizontal="center" vertical="center" wrapText="1"/>
    </xf>
    <xf numFmtId="0" fontId="17" fillId="8" borderId="16" xfId="0" applyFont="1" applyFill="1" applyBorder="1" applyAlignment="1">
      <alignment horizontal="center" vertical="center"/>
    </xf>
    <xf numFmtId="0" fontId="18" fillId="6" borderId="14"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24"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5"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22" fillId="11" borderId="1"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2" borderId="46" xfId="0" applyFont="1" applyFill="1" applyBorder="1" applyAlignment="1">
      <alignment horizontal="left" vertical="top" wrapText="1"/>
    </xf>
    <xf numFmtId="0" fontId="5" fillId="2" borderId="47" xfId="0" applyFont="1" applyFill="1" applyBorder="1" applyAlignment="1">
      <alignment horizontal="left" vertical="top" wrapText="1"/>
    </xf>
    <xf numFmtId="0" fontId="5" fillId="2" borderId="48" xfId="0" applyFont="1" applyFill="1" applyBorder="1" applyAlignment="1">
      <alignment horizontal="left" vertical="top" wrapText="1"/>
    </xf>
    <xf numFmtId="0" fontId="5" fillId="2" borderId="49" xfId="0" applyFont="1" applyFill="1" applyBorder="1" applyAlignment="1">
      <alignment horizontal="left" vertical="top" wrapText="1"/>
    </xf>
    <xf numFmtId="0" fontId="5" fillId="2" borderId="50" xfId="0" applyFont="1" applyFill="1" applyBorder="1" applyAlignment="1">
      <alignment horizontal="left" vertical="top" wrapText="1"/>
    </xf>
    <xf numFmtId="0" fontId="5" fillId="2" borderId="51" xfId="0" applyFont="1" applyFill="1" applyBorder="1" applyAlignment="1">
      <alignment horizontal="left" vertical="top" wrapText="1"/>
    </xf>
    <xf numFmtId="0" fontId="5" fillId="2" borderId="44" xfId="0" applyFont="1" applyFill="1" applyBorder="1" applyAlignment="1">
      <alignment horizontal="justify" vertical="center" wrapText="1"/>
    </xf>
    <xf numFmtId="0" fontId="5" fillId="2" borderId="45" xfId="0" applyFont="1" applyFill="1" applyBorder="1" applyAlignment="1">
      <alignment horizontal="justify" vertical="center" wrapText="1"/>
    </xf>
    <xf numFmtId="0" fontId="5" fillId="2" borderId="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8" fillId="0" borderId="0" xfId="0" applyFont="1" applyFill="1" applyBorder="1" applyAlignment="1">
      <alignment horizontal="left" vertical="center" wrapText="1"/>
    </xf>
    <xf numFmtId="0" fontId="7" fillId="3" borderId="6"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0" xfId="0" applyFont="1" applyFill="1" applyBorder="1" applyAlignment="1">
      <alignment horizontal="center" vertical="top" wrapText="1"/>
    </xf>
  </cellXfs>
  <cellStyles count="14">
    <cellStyle name="Millares 2" xfId="6" xr:uid="{00000000-0005-0000-0000-000000000000}"/>
    <cellStyle name="Millares 3" xfId="12" xr:uid="{00000000-0005-0000-0000-000001000000}"/>
    <cellStyle name="Normal" xfId="0" builtinId="0"/>
    <cellStyle name="Normal 2" xfId="2" xr:uid="{00000000-0005-0000-0000-000003000000}"/>
    <cellStyle name="Normal 2 2" xfId="4" xr:uid="{00000000-0005-0000-0000-000004000000}"/>
    <cellStyle name="Normal 2 2 2" xfId="7" xr:uid="{00000000-0005-0000-0000-000005000000}"/>
    <cellStyle name="Normal 2 2 2 4" xfId="10" xr:uid="{00000000-0005-0000-0000-000006000000}"/>
    <cellStyle name="Normal 2 3" xfId="5" xr:uid="{00000000-0005-0000-0000-000007000000}"/>
    <cellStyle name="Normal 3" xfId="1" xr:uid="{00000000-0005-0000-0000-000008000000}"/>
    <cellStyle name="Normal 3 2 8" xfId="3" xr:uid="{00000000-0005-0000-0000-000009000000}"/>
    <cellStyle name="Normal 5" xfId="8" xr:uid="{00000000-0005-0000-0000-00000A000000}"/>
    <cellStyle name="Normal 6 2" xfId="11" xr:uid="{00000000-0005-0000-0000-00000B000000}"/>
    <cellStyle name="Normal 7" xfId="9" xr:uid="{00000000-0005-0000-0000-00000C000000}"/>
    <cellStyle name="Porcentaje" xfId="13" builtinId="5"/>
  </cellStyles>
  <dxfs count="0"/>
  <tableStyles count="0" defaultTableStyle="TableStyleMedium2" defaultPivotStyle="PivotStyleLight16"/>
  <colors>
    <mruColors>
      <color rgb="FFFFFFFF"/>
      <color rgb="FF669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369807</xdr:colOff>
      <xdr:row>0</xdr:row>
      <xdr:rowOff>67236</xdr:rowOff>
    </xdr:from>
    <xdr:to>
      <xdr:col>18</xdr:col>
      <xdr:colOff>525945</xdr:colOff>
      <xdr:row>0</xdr:row>
      <xdr:rowOff>681068</xdr:rowOff>
    </xdr:to>
    <xdr:pic>
      <xdr:nvPicPr>
        <xdr:cNvPr id="1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7131" y="67236"/>
          <a:ext cx="1313143" cy="613832"/>
        </a:xfrm>
        <a:prstGeom prst="rect">
          <a:avLst/>
        </a:prstGeom>
        <a:noFill/>
        <a:ln>
          <a:noFill/>
        </a:ln>
      </xdr:spPr>
    </xdr:pic>
    <xdr:clientData/>
  </xdr:twoCellAnchor>
  <xdr:twoCellAnchor editAs="oneCell">
    <xdr:from>
      <xdr:col>23</xdr:col>
      <xdr:colOff>290731</xdr:colOff>
      <xdr:row>0</xdr:row>
      <xdr:rowOff>33617</xdr:rowOff>
    </xdr:from>
    <xdr:to>
      <xdr:col>24</xdr:col>
      <xdr:colOff>367615</xdr:colOff>
      <xdr:row>0</xdr:row>
      <xdr:rowOff>720475</xdr:rowOff>
    </xdr:to>
    <xdr:pic>
      <xdr:nvPicPr>
        <xdr:cNvPr id="1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2790" y="33617"/>
          <a:ext cx="1289921" cy="686858"/>
        </a:xfrm>
        <a:prstGeom prst="rect">
          <a:avLst/>
        </a:prstGeom>
        <a:noFill/>
        <a:ln>
          <a:noFill/>
        </a:ln>
      </xdr:spPr>
    </xdr:pic>
    <xdr:clientData/>
  </xdr:twoCellAnchor>
  <xdr:twoCellAnchor editAs="oneCell">
    <xdr:from>
      <xdr:col>2</xdr:col>
      <xdr:colOff>657224</xdr:colOff>
      <xdr:row>0</xdr:row>
      <xdr:rowOff>95250</xdr:rowOff>
    </xdr:from>
    <xdr:to>
      <xdr:col>3</xdr:col>
      <xdr:colOff>1011053</xdr:colOff>
      <xdr:row>0</xdr:row>
      <xdr:rowOff>702310</xdr:rowOff>
    </xdr:to>
    <xdr:pic>
      <xdr:nvPicPr>
        <xdr:cNvPr id="4" name="1 Imagen" descr="logo final Ministerio de HAcienda-01">
          <a:extLst>
            <a:ext uri="{FF2B5EF4-FFF2-40B4-BE49-F238E27FC236}">
              <a16:creationId xmlns:a16="http://schemas.microsoft.com/office/drawing/2014/main" id="{837A7C20-B2F7-45DF-BACA-29E5C1CA3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62224" y="95250"/>
          <a:ext cx="1602165" cy="607060"/>
        </a:xfrm>
        <a:prstGeom prst="rect">
          <a:avLst/>
        </a:prstGeom>
        <a:noFill/>
        <a:ln>
          <a:noFill/>
        </a:ln>
      </xdr:spPr>
    </xdr:pic>
    <xdr:clientData/>
  </xdr:twoCellAnchor>
  <xdr:twoCellAnchor editAs="oneCell">
    <xdr:from>
      <xdr:col>0</xdr:col>
      <xdr:colOff>0</xdr:colOff>
      <xdr:row>0</xdr:row>
      <xdr:rowOff>64558</xdr:rowOff>
    </xdr:from>
    <xdr:to>
      <xdr:col>1</xdr:col>
      <xdr:colOff>611763</xdr:colOff>
      <xdr:row>0</xdr:row>
      <xdr:rowOff>747183</xdr:rowOff>
    </xdr:to>
    <xdr:pic>
      <xdr:nvPicPr>
        <xdr:cNvPr id="5" name="2 Imagen">
          <a:extLst>
            <a:ext uri="{FF2B5EF4-FFF2-40B4-BE49-F238E27FC236}">
              <a16:creationId xmlns:a16="http://schemas.microsoft.com/office/drawing/2014/main" id="{D5B9A61B-D85A-4D1A-A879-1EFA2FE109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58"/>
          <a:ext cx="168201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D37"/>
  <sheetViews>
    <sheetView showGridLines="0" tabSelected="1" zoomScale="80" zoomScaleNormal="80" zoomScalePageLayoutView="40" workbookViewId="0">
      <pane ySplit="13" topLeftCell="A14" activePane="bottomLeft" state="frozen"/>
      <selection pane="bottomLeft" activeCell="H39" sqref="H39"/>
    </sheetView>
  </sheetViews>
  <sheetFormatPr baseColWidth="10" defaultColWidth="11.42578125" defaultRowHeight="15" x14ac:dyDescent="0.25"/>
  <cols>
    <col min="1" max="1" width="16.28515625" customWidth="1"/>
    <col min="2" max="2" width="18.28515625" customWidth="1"/>
    <col min="3" max="3" width="18.5703125" customWidth="1"/>
    <col min="4" max="4" width="19.85546875" customWidth="1"/>
    <col min="5" max="5" width="18.85546875" customWidth="1"/>
    <col min="6" max="6" width="17.140625" customWidth="1"/>
    <col min="7" max="7" width="15.5703125" customWidth="1"/>
    <col min="8" max="8" width="18.42578125" customWidth="1"/>
    <col min="9" max="9" width="14.85546875" customWidth="1"/>
    <col min="10" max="10" width="18.85546875" customWidth="1"/>
    <col min="11" max="11" width="19" customWidth="1"/>
    <col min="12" max="12" width="19.5703125" customWidth="1"/>
    <col min="13" max="13" width="18.42578125" customWidth="1"/>
    <col min="14" max="14" width="13.28515625" customWidth="1"/>
    <col min="15" max="15" width="16.28515625" customWidth="1"/>
    <col min="16" max="16" width="11" customWidth="1"/>
    <col min="17" max="17" width="10" customWidth="1"/>
    <col min="18" max="18" width="17.28515625" customWidth="1"/>
    <col min="19" max="20" width="17.140625" customWidth="1"/>
    <col min="21" max="21" width="13.7109375" customWidth="1"/>
    <col min="22" max="22" width="12.5703125" customWidth="1"/>
    <col min="23" max="23" width="11.85546875" customWidth="1"/>
    <col min="24" max="24" width="18.140625" bestFit="1" customWidth="1"/>
    <col min="25" max="25" width="20.28515625" customWidth="1"/>
    <col min="26" max="26" width="54.5703125" customWidth="1"/>
    <col min="27" max="28" width="1.28515625" customWidth="1"/>
  </cols>
  <sheetData>
    <row r="1" spans="1:30" s="11" customFormat="1" ht="67.5" customHeight="1" x14ac:dyDescent="0.35">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row>
    <row r="2" spans="1:30" s="13" customFormat="1" ht="24" thickBot="1" x14ac:dyDescent="0.4">
      <c r="A2" s="101" t="s">
        <v>62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2"/>
    </row>
    <row r="3" spans="1:30" s="14" customFormat="1" ht="16.5" thickBot="1" x14ac:dyDescent="0.25">
      <c r="A3" s="102" t="s">
        <v>0</v>
      </c>
      <c r="B3" s="103"/>
      <c r="C3" s="103"/>
      <c r="D3" s="103"/>
      <c r="E3" s="103"/>
      <c r="F3" s="104"/>
      <c r="G3" s="108" t="s">
        <v>76</v>
      </c>
      <c r="H3" s="109"/>
      <c r="I3" s="109"/>
      <c r="J3" s="109"/>
      <c r="K3" s="109"/>
      <c r="L3" s="109"/>
      <c r="M3" s="109"/>
      <c r="N3" s="109"/>
      <c r="O3" s="109"/>
      <c r="P3" s="109"/>
      <c r="Q3" s="109"/>
      <c r="R3" s="109"/>
      <c r="S3" s="109"/>
      <c r="T3" s="109"/>
      <c r="U3" s="109"/>
      <c r="V3" s="109"/>
      <c r="W3" s="109"/>
      <c r="X3" s="109"/>
      <c r="Y3" s="109"/>
      <c r="Z3" s="109"/>
      <c r="AA3" s="110"/>
    </row>
    <row r="4" spans="1:30" s="15" customFormat="1" ht="16.5" thickBot="1" x14ac:dyDescent="0.3">
      <c r="A4" s="102" t="s">
        <v>1</v>
      </c>
      <c r="B4" s="103"/>
      <c r="C4" s="103"/>
      <c r="D4" s="103"/>
      <c r="E4" s="103"/>
      <c r="F4" s="104"/>
      <c r="G4" s="108" t="s">
        <v>77</v>
      </c>
      <c r="H4" s="109"/>
      <c r="I4" s="109"/>
      <c r="J4" s="109"/>
      <c r="K4" s="109"/>
      <c r="L4" s="109"/>
      <c r="M4" s="109"/>
      <c r="N4" s="109"/>
      <c r="O4" s="109"/>
      <c r="P4" s="109"/>
      <c r="Q4" s="109"/>
      <c r="R4" s="109"/>
      <c r="S4" s="109"/>
      <c r="T4" s="109"/>
      <c r="U4" s="109"/>
      <c r="V4" s="109"/>
      <c r="W4" s="109"/>
      <c r="X4" s="109"/>
      <c r="Y4" s="109"/>
      <c r="Z4" s="109"/>
      <c r="AA4" s="110"/>
    </row>
    <row r="5" spans="1:30" s="14" customFormat="1" ht="16.5" thickBot="1" x14ac:dyDescent="0.25">
      <c r="A5" s="105" t="s">
        <v>2</v>
      </c>
      <c r="B5" s="106"/>
      <c r="C5" s="106"/>
      <c r="D5" s="106"/>
      <c r="E5" s="106"/>
      <c r="F5" s="107"/>
      <c r="G5" s="111" t="s">
        <v>78</v>
      </c>
      <c r="H5" s="112"/>
      <c r="I5" s="112"/>
      <c r="J5" s="112"/>
      <c r="K5" s="112"/>
      <c r="L5" s="112"/>
      <c r="M5" s="112"/>
      <c r="N5" s="112"/>
      <c r="O5" s="112"/>
      <c r="P5" s="112"/>
      <c r="Q5" s="112"/>
      <c r="R5" s="112"/>
      <c r="S5" s="112"/>
      <c r="T5" s="112"/>
      <c r="U5" s="112"/>
      <c r="V5" s="112"/>
      <c r="W5" s="112"/>
      <c r="X5" s="112"/>
      <c r="Y5" s="112"/>
      <c r="Z5" s="112"/>
      <c r="AA5" s="113"/>
    </row>
    <row r="6" spans="1:30" s="14" customFormat="1" ht="16.5" thickBot="1" x14ac:dyDescent="0.3">
      <c r="A6" s="105" t="s">
        <v>3</v>
      </c>
      <c r="B6" s="106"/>
      <c r="C6" s="106"/>
      <c r="D6" s="106"/>
      <c r="E6" s="106"/>
      <c r="F6" s="107"/>
      <c r="G6" s="114" t="s">
        <v>79</v>
      </c>
      <c r="H6" s="115"/>
      <c r="I6" s="115"/>
      <c r="J6" s="115"/>
      <c r="K6" s="115"/>
      <c r="L6" s="115"/>
      <c r="M6" s="115"/>
      <c r="N6" s="115"/>
      <c r="O6" s="115"/>
      <c r="P6" s="115"/>
      <c r="Q6" s="115"/>
      <c r="R6" s="115"/>
      <c r="S6" s="115"/>
      <c r="T6" s="115"/>
      <c r="U6" s="115"/>
      <c r="V6" s="115"/>
      <c r="W6" s="115"/>
      <c r="X6" s="115"/>
      <c r="Y6" s="115"/>
      <c r="Z6" s="115"/>
      <c r="AA6" s="116"/>
    </row>
    <row r="7" spans="1:30" s="14" customFormat="1" ht="16.5" thickBot="1" x14ac:dyDescent="0.25">
      <c r="A7" s="16" t="s">
        <v>63</v>
      </c>
      <c r="B7" s="15"/>
      <c r="C7" s="15"/>
      <c r="D7" s="15"/>
      <c r="E7" s="15"/>
      <c r="F7" s="15"/>
      <c r="G7" s="15"/>
      <c r="H7" s="15"/>
      <c r="I7" s="15"/>
      <c r="J7" s="15"/>
      <c r="K7" s="15"/>
      <c r="L7" s="15"/>
      <c r="M7" s="15"/>
      <c r="N7" s="15"/>
      <c r="O7" s="15"/>
      <c r="P7" s="15"/>
      <c r="Q7" s="15"/>
      <c r="R7" s="15"/>
      <c r="S7" s="15"/>
      <c r="T7" s="15"/>
      <c r="U7" s="15"/>
      <c r="V7" s="15"/>
      <c r="W7" s="15"/>
      <c r="X7" s="15"/>
      <c r="Y7" s="15"/>
      <c r="Z7" s="15"/>
      <c r="AA7" s="15"/>
    </row>
    <row r="8" spans="1:30" ht="43.5" customHeight="1" thickTop="1" thickBot="1" x14ac:dyDescent="0.3">
      <c r="A8" s="117" t="s">
        <v>64</v>
      </c>
      <c r="B8" s="117"/>
      <c r="C8" s="117"/>
      <c r="D8" s="117"/>
      <c r="E8" s="117"/>
      <c r="F8" s="117"/>
      <c r="G8" s="117"/>
      <c r="H8" s="117"/>
      <c r="I8" s="117"/>
      <c r="J8" s="117"/>
      <c r="K8" s="118" t="s">
        <v>65</v>
      </c>
      <c r="L8" s="118"/>
      <c r="M8" s="118"/>
      <c r="N8" s="118"/>
      <c r="O8" s="118"/>
      <c r="P8" s="118"/>
      <c r="Q8" s="118"/>
      <c r="R8" s="118"/>
      <c r="S8" s="118"/>
      <c r="T8" s="118"/>
      <c r="U8" s="118"/>
      <c r="V8" s="118"/>
      <c r="W8" s="118"/>
      <c r="X8" s="118"/>
      <c r="Y8" s="118"/>
      <c r="Z8" s="118"/>
      <c r="AA8" s="17"/>
    </row>
    <row r="9" spans="1:30" ht="34.5" customHeight="1" thickTop="1" thickBot="1" x14ac:dyDescent="0.3">
      <c r="A9" s="94" t="s">
        <v>66</v>
      </c>
      <c r="B9" s="119" t="s">
        <v>67</v>
      </c>
      <c r="C9" s="94" t="s">
        <v>270</v>
      </c>
      <c r="D9" s="94" t="s">
        <v>68</v>
      </c>
      <c r="E9" s="94" t="s">
        <v>69</v>
      </c>
      <c r="F9" s="94" t="s">
        <v>70</v>
      </c>
      <c r="G9" s="94" t="s">
        <v>71</v>
      </c>
      <c r="H9" s="94" t="s">
        <v>72</v>
      </c>
      <c r="I9" s="138" t="s">
        <v>4</v>
      </c>
      <c r="J9" s="94" t="s">
        <v>73</v>
      </c>
      <c r="K9" s="94" t="s">
        <v>5</v>
      </c>
      <c r="L9" s="94" t="s">
        <v>6</v>
      </c>
      <c r="M9" s="97" t="s">
        <v>7</v>
      </c>
      <c r="N9" s="98"/>
      <c r="O9" s="97" t="s">
        <v>8</v>
      </c>
      <c r="P9" s="133"/>
      <c r="Q9" s="133"/>
      <c r="R9" s="94" t="s">
        <v>9</v>
      </c>
      <c r="S9" s="94" t="s">
        <v>10</v>
      </c>
      <c r="T9" s="134" t="s">
        <v>11</v>
      </c>
      <c r="U9" s="135"/>
      <c r="V9" s="135"/>
      <c r="W9" s="119"/>
      <c r="X9" s="134" t="s">
        <v>12</v>
      </c>
      <c r="Y9" s="119"/>
      <c r="Z9" s="94" t="s">
        <v>13</v>
      </c>
    </row>
    <row r="10" spans="1:30" ht="32.25" customHeight="1" thickTop="1" thickBot="1" x14ac:dyDescent="0.3">
      <c r="A10" s="95"/>
      <c r="B10" s="120"/>
      <c r="C10" s="95"/>
      <c r="D10" s="95"/>
      <c r="E10" s="95"/>
      <c r="F10" s="95"/>
      <c r="G10" s="95"/>
      <c r="H10" s="95"/>
      <c r="I10" s="139"/>
      <c r="J10" s="95"/>
      <c r="K10" s="95"/>
      <c r="L10" s="95"/>
      <c r="M10" s="18" t="s">
        <v>14</v>
      </c>
      <c r="N10" s="19" t="s">
        <v>15</v>
      </c>
      <c r="O10" s="94" t="s">
        <v>16</v>
      </c>
      <c r="P10" s="122" t="s">
        <v>15</v>
      </c>
      <c r="Q10" s="123"/>
      <c r="R10" s="95"/>
      <c r="S10" s="95"/>
      <c r="T10" s="124"/>
      <c r="U10" s="136"/>
      <c r="V10" s="136"/>
      <c r="W10" s="120"/>
      <c r="X10" s="125"/>
      <c r="Y10" s="121"/>
      <c r="Z10" s="95"/>
    </row>
    <row r="11" spans="1:30" ht="12" customHeight="1" thickTop="1" thickBot="1" x14ac:dyDescent="0.3">
      <c r="A11" s="95"/>
      <c r="B11" s="120"/>
      <c r="C11" s="95"/>
      <c r="D11" s="95"/>
      <c r="E11" s="95"/>
      <c r="F11" s="95"/>
      <c r="G11" s="95"/>
      <c r="H11" s="95"/>
      <c r="I11" s="139"/>
      <c r="J11" s="95"/>
      <c r="K11" s="95"/>
      <c r="L11" s="95"/>
      <c r="M11" s="18"/>
      <c r="N11" s="18"/>
      <c r="O11" s="95"/>
      <c r="P11" s="95" t="s">
        <v>17</v>
      </c>
      <c r="Q11" s="124" t="s">
        <v>18</v>
      </c>
      <c r="R11" s="95"/>
      <c r="S11" s="95"/>
      <c r="T11" s="125"/>
      <c r="U11" s="137"/>
      <c r="V11" s="137"/>
      <c r="W11" s="121"/>
      <c r="X11" s="94" t="s">
        <v>19</v>
      </c>
      <c r="Y11" s="95" t="s">
        <v>20</v>
      </c>
      <c r="Z11" s="95"/>
    </row>
    <row r="12" spans="1:30" ht="36" customHeight="1" thickTop="1" thickBot="1" x14ac:dyDescent="0.3">
      <c r="A12" s="95"/>
      <c r="B12" s="120"/>
      <c r="C12" s="95"/>
      <c r="D12" s="95"/>
      <c r="E12" s="95"/>
      <c r="F12" s="95"/>
      <c r="G12" s="95"/>
      <c r="H12" s="95"/>
      <c r="I12" s="139"/>
      <c r="J12" s="95"/>
      <c r="K12" s="95"/>
      <c r="L12" s="95"/>
      <c r="M12" s="18"/>
      <c r="N12" s="18"/>
      <c r="O12" s="95"/>
      <c r="P12" s="95"/>
      <c r="Q12" s="124"/>
      <c r="R12" s="95"/>
      <c r="S12" s="95"/>
      <c r="T12" s="20" t="s">
        <v>21</v>
      </c>
      <c r="U12" s="130" t="s">
        <v>22</v>
      </c>
      <c r="V12" s="131"/>
      <c r="W12" s="132"/>
      <c r="X12" s="126"/>
      <c r="Y12" s="128" t="s">
        <v>74</v>
      </c>
      <c r="Z12" s="95"/>
    </row>
    <row r="13" spans="1:30" ht="16.5" customHeight="1" thickTop="1" thickBot="1" x14ac:dyDescent="0.3">
      <c r="A13" s="96"/>
      <c r="B13" s="121"/>
      <c r="C13" s="96"/>
      <c r="D13" s="96"/>
      <c r="E13" s="96"/>
      <c r="F13" s="96"/>
      <c r="G13" s="96"/>
      <c r="H13" s="96"/>
      <c r="I13" s="140"/>
      <c r="J13" s="96"/>
      <c r="K13" s="96"/>
      <c r="L13" s="96"/>
      <c r="M13" s="21"/>
      <c r="N13" s="21"/>
      <c r="O13" s="96"/>
      <c r="P13" s="96"/>
      <c r="Q13" s="125"/>
      <c r="R13" s="96">
        <v>2017</v>
      </c>
      <c r="S13" s="96">
        <v>2019</v>
      </c>
      <c r="T13" s="22" t="s">
        <v>75</v>
      </c>
      <c r="U13" s="23" t="s">
        <v>39</v>
      </c>
      <c r="V13" s="24" t="s">
        <v>40</v>
      </c>
      <c r="W13" s="25" t="s">
        <v>41</v>
      </c>
      <c r="X13" s="127"/>
      <c r="Y13" s="129" t="s">
        <v>74</v>
      </c>
      <c r="Z13" s="96"/>
    </row>
    <row r="14" spans="1:30" ht="312.75" customHeight="1" thickTop="1" thickBot="1" x14ac:dyDescent="0.3">
      <c r="A14" s="141" t="s">
        <v>92</v>
      </c>
      <c r="B14" s="143" t="s">
        <v>80</v>
      </c>
      <c r="C14" s="90" t="s">
        <v>81</v>
      </c>
      <c r="D14" s="90" t="s">
        <v>82</v>
      </c>
      <c r="E14" s="90" t="s">
        <v>83</v>
      </c>
      <c r="F14" s="90" t="s">
        <v>84</v>
      </c>
      <c r="G14" s="90" t="s">
        <v>85</v>
      </c>
      <c r="H14" s="90" t="s">
        <v>86</v>
      </c>
      <c r="I14" s="90" t="s">
        <v>87</v>
      </c>
      <c r="J14" s="90" t="s">
        <v>88</v>
      </c>
      <c r="K14" s="90" t="s">
        <v>89</v>
      </c>
      <c r="L14" s="90" t="s">
        <v>90</v>
      </c>
      <c r="M14" s="28" t="s">
        <v>282</v>
      </c>
      <c r="N14" s="26">
        <f>10.72*30%</f>
        <v>3.2160000000000002</v>
      </c>
      <c r="O14" s="53" t="s">
        <v>91</v>
      </c>
      <c r="P14" s="29" t="s">
        <v>92</v>
      </c>
      <c r="Q14" s="29" t="s">
        <v>92</v>
      </c>
      <c r="R14" s="56"/>
      <c r="S14" s="56"/>
      <c r="T14" s="57"/>
      <c r="U14" s="26">
        <f>10.72*50%</f>
        <v>5.36</v>
      </c>
      <c r="V14" s="77">
        <f>10.72-3.216-5.36</f>
        <v>2.1440000000000001</v>
      </c>
      <c r="W14" s="26">
        <v>0</v>
      </c>
      <c r="X14" s="58"/>
      <c r="Y14" s="56"/>
      <c r="Z14" s="88" t="s">
        <v>96</v>
      </c>
      <c r="AD14" s="78"/>
    </row>
    <row r="15" spans="1:30" ht="312.75" customHeight="1" thickTop="1" thickBot="1" x14ac:dyDescent="0.3">
      <c r="A15" s="142"/>
      <c r="B15" s="144"/>
      <c r="C15" s="91"/>
      <c r="D15" s="91"/>
      <c r="E15" s="91"/>
      <c r="F15" s="92"/>
      <c r="G15" s="92"/>
      <c r="H15" s="92"/>
      <c r="I15" s="92"/>
      <c r="J15" s="92"/>
      <c r="K15" s="92"/>
      <c r="L15" s="92"/>
      <c r="M15" s="29"/>
      <c r="N15" s="29"/>
      <c r="O15" s="29"/>
      <c r="P15" s="53"/>
      <c r="Q15" s="29"/>
      <c r="R15" s="67" t="s">
        <v>93</v>
      </c>
      <c r="S15" s="67" t="s">
        <v>94</v>
      </c>
      <c r="T15" s="79">
        <v>0.3</v>
      </c>
      <c r="U15" s="79">
        <v>0.5</v>
      </c>
      <c r="V15" s="79">
        <v>1</v>
      </c>
      <c r="W15" s="67"/>
      <c r="X15" s="80">
        <f>+(140.44)*600</f>
        <v>84264</v>
      </c>
      <c r="Y15" s="67" t="s">
        <v>95</v>
      </c>
      <c r="Z15" s="89"/>
    </row>
    <row r="16" spans="1:30" ht="148.5" customHeight="1" thickTop="1" thickBot="1" x14ac:dyDescent="0.3">
      <c r="A16" s="142"/>
      <c r="B16" s="144"/>
      <c r="C16" s="91"/>
      <c r="D16" s="91"/>
      <c r="E16" s="91"/>
      <c r="F16" s="28" t="s">
        <v>84</v>
      </c>
      <c r="G16" s="27" t="s">
        <v>85</v>
      </c>
      <c r="H16" s="27" t="s">
        <v>271</v>
      </c>
      <c r="I16" s="27" t="s">
        <v>97</v>
      </c>
      <c r="J16" s="27" t="s">
        <v>98</v>
      </c>
      <c r="K16" s="28" t="s">
        <v>89</v>
      </c>
      <c r="L16" s="28" t="s">
        <v>99</v>
      </c>
      <c r="M16" s="28" t="s">
        <v>283</v>
      </c>
      <c r="N16" s="26">
        <f>56.3*5%</f>
        <v>2.8149999999999999</v>
      </c>
      <c r="O16" s="26" t="s">
        <v>91</v>
      </c>
      <c r="P16" s="30" t="s">
        <v>92</v>
      </c>
      <c r="Q16" s="26" t="s">
        <v>92</v>
      </c>
      <c r="R16" s="56"/>
      <c r="S16" s="56"/>
      <c r="T16" s="61"/>
      <c r="U16" s="86">
        <f>56.3*15%</f>
        <v>8.4449999999999985</v>
      </c>
      <c r="V16" s="85">
        <f>16.89-N16-U16</f>
        <v>5.6300000000000026</v>
      </c>
      <c r="W16" s="56"/>
      <c r="X16" s="58"/>
      <c r="Y16" s="56"/>
      <c r="Z16" s="88" t="s">
        <v>101</v>
      </c>
    </row>
    <row r="17" spans="1:27" ht="148.5" customHeight="1" thickTop="1" thickBot="1" x14ac:dyDescent="0.3">
      <c r="A17" s="142"/>
      <c r="B17" s="144"/>
      <c r="C17" s="91"/>
      <c r="D17" s="91"/>
      <c r="E17" s="91"/>
      <c r="F17" s="53"/>
      <c r="G17" s="27"/>
      <c r="H17" s="27"/>
      <c r="I17" s="27"/>
      <c r="J17" s="27"/>
      <c r="K17" s="53"/>
      <c r="L17" s="53"/>
      <c r="M17" s="27"/>
      <c r="N17" s="59"/>
      <c r="O17" s="59"/>
      <c r="P17" s="60"/>
      <c r="Q17" s="29"/>
      <c r="R17" s="67" t="s">
        <v>93</v>
      </c>
      <c r="S17" s="67" t="s">
        <v>94</v>
      </c>
      <c r="T17" s="81">
        <v>0.05</v>
      </c>
      <c r="U17" s="81">
        <v>0.15</v>
      </c>
      <c r="V17" s="81">
        <v>0.3</v>
      </c>
      <c r="W17" s="67">
        <v>0</v>
      </c>
      <c r="X17" s="80">
        <f>32377*600</f>
        <v>19426200</v>
      </c>
      <c r="Y17" s="67" t="s">
        <v>100</v>
      </c>
      <c r="Z17" s="89"/>
    </row>
    <row r="18" spans="1:27" ht="231" customHeight="1" thickTop="1" thickBot="1" x14ac:dyDescent="0.3">
      <c r="A18" s="142"/>
      <c r="B18" s="144"/>
      <c r="C18" s="91"/>
      <c r="D18" s="91"/>
      <c r="E18" s="91"/>
      <c r="F18" s="90" t="s">
        <v>106</v>
      </c>
      <c r="G18" s="90" t="s">
        <v>107</v>
      </c>
      <c r="H18" s="90" t="s">
        <v>272</v>
      </c>
      <c r="I18" s="90" t="s">
        <v>108</v>
      </c>
      <c r="J18" s="90" t="s">
        <v>109</v>
      </c>
      <c r="K18" s="90" t="s">
        <v>110</v>
      </c>
      <c r="L18" s="90" t="s">
        <v>111</v>
      </c>
      <c r="M18" s="63" t="s">
        <v>112</v>
      </c>
      <c r="N18" s="26">
        <v>5290</v>
      </c>
      <c r="O18" s="54" t="s">
        <v>113</v>
      </c>
      <c r="P18" s="29" t="s">
        <v>92</v>
      </c>
      <c r="Q18" s="29" t="s">
        <v>92</v>
      </c>
      <c r="R18" s="56"/>
      <c r="S18" s="56"/>
      <c r="T18" s="62"/>
      <c r="U18" s="72">
        <f>5290*95%</f>
        <v>5025.5</v>
      </c>
      <c r="V18" s="72">
        <f>5290*95%</f>
        <v>5025.5</v>
      </c>
      <c r="W18" s="72">
        <f>5290*95%</f>
        <v>5025.5</v>
      </c>
      <c r="X18" s="58"/>
      <c r="Y18" s="56"/>
      <c r="Z18" s="88" t="s">
        <v>115</v>
      </c>
    </row>
    <row r="19" spans="1:27" ht="231" customHeight="1" thickTop="1" thickBot="1" x14ac:dyDescent="0.3">
      <c r="A19" s="142"/>
      <c r="B19" s="144"/>
      <c r="C19" s="91"/>
      <c r="D19" s="92"/>
      <c r="E19" s="92"/>
      <c r="F19" s="92"/>
      <c r="G19" s="92"/>
      <c r="H19" s="92"/>
      <c r="I19" s="92"/>
      <c r="J19" s="92"/>
      <c r="K19" s="92"/>
      <c r="L19" s="92"/>
      <c r="M19" s="64"/>
      <c r="N19" s="29"/>
      <c r="O19" s="54"/>
      <c r="P19" s="29"/>
      <c r="Q19" s="29"/>
      <c r="R19" s="67" t="s">
        <v>262</v>
      </c>
      <c r="S19" s="82" t="s">
        <v>263</v>
      </c>
      <c r="T19" s="79">
        <v>0.95</v>
      </c>
      <c r="U19" s="79">
        <v>0.95</v>
      </c>
      <c r="V19" s="79">
        <v>0.95</v>
      </c>
      <c r="W19" s="79">
        <v>0.95</v>
      </c>
      <c r="X19" s="80">
        <v>50000</v>
      </c>
      <c r="Y19" s="67" t="s">
        <v>114</v>
      </c>
      <c r="Z19" s="89"/>
    </row>
    <row r="20" spans="1:27" ht="225.75" customHeight="1" thickTop="1" thickBot="1" x14ac:dyDescent="0.3">
      <c r="A20" s="142"/>
      <c r="B20" s="144"/>
      <c r="C20" s="91"/>
      <c r="D20" s="90" t="s">
        <v>116</v>
      </c>
      <c r="E20" s="90" t="s">
        <v>117</v>
      </c>
      <c r="F20" s="90" t="s">
        <v>84</v>
      </c>
      <c r="G20" s="90" t="s">
        <v>281</v>
      </c>
      <c r="H20" s="90" t="s">
        <v>273</v>
      </c>
      <c r="I20" s="90" t="s">
        <v>97</v>
      </c>
      <c r="J20" s="90" t="s">
        <v>102</v>
      </c>
      <c r="K20" s="90" t="s">
        <v>89</v>
      </c>
      <c r="L20" s="90" t="s">
        <v>103</v>
      </c>
      <c r="M20" s="30" t="s">
        <v>284</v>
      </c>
      <c r="N20" s="27">
        <f>1.435*70%</f>
        <v>1.0044999999999999</v>
      </c>
      <c r="O20" s="29" t="s">
        <v>104</v>
      </c>
      <c r="P20" s="29" t="s">
        <v>92</v>
      </c>
      <c r="Q20" s="29" t="s">
        <v>92</v>
      </c>
      <c r="R20" s="56"/>
      <c r="S20" s="56"/>
      <c r="T20" s="61"/>
      <c r="U20" s="27">
        <f>1.435*30%</f>
        <v>0.43049999999999999</v>
      </c>
      <c r="V20" s="27">
        <v>0</v>
      </c>
      <c r="W20" s="27">
        <v>0</v>
      </c>
      <c r="X20" s="58"/>
      <c r="Y20" s="56"/>
      <c r="Z20" s="88" t="s">
        <v>122</v>
      </c>
    </row>
    <row r="21" spans="1:27" ht="225.75" customHeight="1" thickTop="1" thickBot="1" x14ac:dyDescent="0.3">
      <c r="A21" s="142"/>
      <c r="B21" s="144"/>
      <c r="C21" s="91"/>
      <c r="D21" s="91"/>
      <c r="E21" s="91"/>
      <c r="F21" s="92"/>
      <c r="G21" s="92"/>
      <c r="H21" s="92"/>
      <c r="I21" s="92"/>
      <c r="J21" s="92"/>
      <c r="K21" s="92"/>
      <c r="L21" s="92"/>
      <c r="M21" s="53"/>
      <c r="N21" s="27"/>
      <c r="O21" s="27"/>
      <c r="P21" s="26"/>
      <c r="Q21" s="26"/>
      <c r="R21" s="67" t="s">
        <v>93</v>
      </c>
      <c r="S21" s="67" t="s">
        <v>94</v>
      </c>
      <c r="T21" s="81">
        <v>0.7</v>
      </c>
      <c r="U21" s="81">
        <v>1</v>
      </c>
      <c r="V21" s="67">
        <v>0</v>
      </c>
      <c r="W21" s="67">
        <v>0</v>
      </c>
      <c r="X21" s="80">
        <v>30000</v>
      </c>
      <c r="Y21" s="67" t="s">
        <v>105</v>
      </c>
      <c r="Z21" s="89"/>
    </row>
    <row r="22" spans="1:27" ht="215.25" customHeight="1" thickTop="1" thickBot="1" x14ac:dyDescent="0.3">
      <c r="A22" s="142"/>
      <c r="B22" s="144"/>
      <c r="C22" s="91"/>
      <c r="D22" s="91"/>
      <c r="E22" s="91"/>
      <c r="F22" s="90" t="s">
        <v>84</v>
      </c>
      <c r="G22" s="90" t="s">
        <v>85</v>
      </c>
      <c r="H22" s="90" t="s">
        <v>274</v>
      </c>
      <c r="I22" s="90" t="s">
        <v>97</v>
      </c>
      <c r="J22" s="90" t="s">
        <v>118</v>
      </c>
      <c r="K22" s="90" t="s">
        <v>89</v>
      </c>
      <c r="L22" s="90" t="s">
        <v>264</v>
      </c>
      <c r="M22" s="67" t="s">
        <v>265</v>
      </c>
      <c r="N22" s="27">
        <v>1</v>
      </c>
      <c r="O22" s="27" t="s">
        <v>91</v>
      </c>
      <c r="P22" s="27" t="s">
        <v>92</v>
      </c>
      <c r="Q22" s="27" t="s">
        <v>92</v>
      </c>
      <c r="R22" s="56"/>
      <c r="S22" s="56"/>
      <c r="T22" s="57"/>
      <c r="U22" s="67">
        <v>0</v>
      </c>
      <c r="V22" s="67">
        <v>0</v>
      </c>
      <c r="W22" s="67">
        <v>0</v>
      </c>
      <c r="X22" s="58"/>
      <c r="Y22" s="56"/>
      <c r="Z22" s="88" t="s">
        <v>122</v>
      </c>
    </row>
    <row r="23" spans="1:27" ht="215.25" customHeight="1" thickTop="1" thickBot="1" x14ac:dyDescent="0.3">
      <c r="A23" s="142"/>
      <c r="B23" s="144"/>
      <c r="C23" s="91"/>
      <c r="D23" s="91"/>
      <c r="E23" s="91"/>
      <c r="F23" s="92"/>
      <c r="G23" s="92"/>
      <c r="H23" s="92"/>
      <c r="I23" s="92"/>
      <c r="J23" s="92"/>
      <c r="K23" s="92"/>
      <c r="L23" s="92"/>
      <c r="M23" s="53"/>
      <c r="N23" s="27"/>
      <c r="O23" s="27"/>
      <c r="P23" s="27"/>
      <c r="Q23" s="27"/>
      <c r="R23" s="67" t="s">
        <v>93</v>
      </c>
      <c r="S23" s="67" t="s">
        <v>85</v>
      </c>
      <c r="T23" s="79">
        <v>1</v>
      </c>
      <c r="U23" s="67">
        <v>0</v>
      </c>
      <c r="V23" s="67">
        <v>0</v>
      </c>
      <c r="W23" s="67">
        <v>0</v>
      </c>
      <c r="X23" s="80">
        <v>2150</v>
      </c>
      <c r="Y23" s="67" t="s">
        <v>105</v>
      </c>
      <c r="Z23" s="89"/>
    </row>
    <row r="24" spans="1:27" ht="184.5" customHeight="1" thickTop="1" thickBot="1" x14ac:dyDescent="0.3">
      <c r="A24" s="142"/>
      <c r="B24" s="144"/>
      <c r="C24" s="91"/>
      <c r="D24" s="91"/>
      <c r="E24" s="91"/>
      <c r="F24" s="90" t="s">
        <v>84</v>
      </c>
      <c r="G24" s="90" t="s">
        <v>85</v>
      </c>
      <c r="H24" s="90" t="s">
        <v>275</v>
      </c>
      <c r="I24" s="90" t="s">
        <v>97</v>
      </c>
      <c r="J24" s="90" t="s">
        <v>118</v>
      </c>
      <c r="K24" s="90" t="s">
        <v>89</v>
      </c>
      <c r="L24" s="90" t="s">
        <v>264</v>
      </c>
      <c r="M24" s="67" t="s">
        <v>265</v>
      </c>
      <c r="N24" s="27">
        <v>1</v>
      </c>
      <c r="O24" s="27" t="s">
        <v>91</v>
      </c>
      <c r="P24" s="27" t="s">
        <v>92</v>
      </c>
      <c r="Q24" s="27" t="s">
        <v>92</v>
      </c>
      <c r="R24" s="56"/>
      <c r="S24" s="56"/>
      <c r="T24" s="57"/>
      <c r="U24" s="27">
        <v>1</v>
      </c>
      <c r="V24" s="27">
        <v>0</v>
      </c>
      <c r="W24" s="27">
        <v>0</v>
      </c>
      <c r="X24" s="58"/>
      <c r="Y24" s="56"/>
      <c r="Z24" s="88" t="s">
        <v>123</v>
      </c>
    </row>
    <row r="25" spans="1:27" ht="184.5" customHeight="1" thickTop="1" thickBot="1" x14ac:dyDescent="0.3">
      <c r="A25" s="142"/>
      <c r="B25" s="144"/>
      <c r="C25" s="91"/>
      <c r="D25" s="91"/>
      <c r="E25" s="91"/>
      <c r="F25" s="92"/>
      <c r="G25" s="92"/>
      <c r="H25" s="92"/>
      <c r="I25" s="92"/>
      <c r="J25" s="92"/>
      <c r="K25" s="92"/>
      <c r="L25" s="92"/>
      <c r="M25" s="53"/>
      <c r="N25" s="27"/>
      <c r="O25" s="27"/>
      <c r="P25" s="27"/>
      <c r="Q25" s="27"/>
      <c r="R25" s="67" t="s">
        <v>93</v>
      </c>
      <c r="S25" s="67" t="s">
        <v>85</v>
      </c>
      <c r="T25" s="79">
        <v>0.8</v>
      </c>
      <c r="U25" s="79">
        <v>1</v>
      </c>
      <c r="V25" s="67">
        <v>0</v>
      </c>
      <c r="W25" s="67">
        <v>0</v>
      </c>
      <c r="X25" s="80">
        <v>1700</v>
      </c>
      <c r="Y25" s="67" t="s">
        <v>105</v>
      </c>
      <c r="Z25" s="89"/>
    </row>
    <row r="26" spans="1:27" ht="189.75" customHeight="1" thickTop="1" thickBot="1" x14ac:dyDescent="0.3">
      <c r="A26" s="142"/>
      <c r="B26" s="144"/>
      <c r="C26" s="91"/>
      <c r="D26" s="91"/>
      <c r="E26" s="91"/>
      <c r="F26" s="90" t="s">
        <v>84</v>
      </c>
      <c r="G26" s="90" t="s">
        <v>85</v>
      </c>
      <c r="H26" s="90" t="s">
        <v>276</v>
      </c>
      <c r="I26" s="90" t="s">
        <v>97</v>
      </c>
      <c r="J26" s="90" t="s">
        <v>118</v>
      </c>
      <c r="K26" s="90" t="s">
        <v>89</v>
      </c>
      <c r="L26" s="67" t="s">
        <v>264</v>
      </c>
      <c r="M26" s="67" t="s">
        <v>265</v>
      </c>
      <c r="N26" s="27">
        <v>1</v>
      </c>
      <c r="O26" s="27" t="s">
        <v>91</v>
      </c>
      <c r="P26" s="27" t="s">
        <v>92</v>
      </c>
      <c r="Q26" s="27" t="s">
        <v>92</v>
      </c>
      <c r="R26" s="56"/>
      <c r="S26" s="56"/>
      <c r="T26" s="57"/>
      <c r="U26" s="67" t="s">
        <v>268</v>
      </c>
      <c r="V26" s="67" t="s">
        <v>269</v>
      </c>
      <c r="W26" s="67">
        <v>0</v>
      </c>
      <c r="X26" s="58"/>
      <c r="Y26" s="56"/>
      <c r="Z26" s="88" t="s">
        <v>124</v>
      </c>
    </row>
    <row r="27" spans="1:27" ht="189.75" customHeight="1" thickTop="1" thickBot="1" x14ac:dyDescent="0.3">
      <c r="A27" s="142"/>
      <c r="B27" s="144"/>
      <c r="C27" s="91"/>
      <c r="D27" s="91"/>
      <c r="E27" s="91"/>
      <c r="F27" s="92"/>
      <c r="G27" s="92"/>
      <c r="H27" s="92"/>
      <c r="I27" s="92"/>
      <c r="J27" s="92"/>
      <c r="K27" s="92"/>
      <c r="L27" s="53"/>
      <c r="M27" s="53"/>
      <c r="N27" s="27"/>
      <c r="O27" s="27"/>
      <c r="P27" s="27"/>
      <c r="Q27" s="27"/>
      <c r="R27" s="67" t="s">
        <v>93</v>
      </c>
      <c r="S27" s="67" t="s">
        <v>85</v>
      </c>
      <c r="T27" s="79">
        <v>0.1</v>
      </c>
      <c r="U27" s="79">
        <v>0.3</v>
      </c>
      <c r="V27" s="79">
        <v>0.7</v>
      </c>
      <c r="W27" s="67">
        <v>0</v>
      </c>
      <c r="X27" s="80">
        <v>2800</v>
      </c>
      <c r="Y27" s="67" t="s">
        <v>105</v>
      </c>
      <c r="Z27" s="89"/>
      <c r="AA27" s="65"/>
    </row>
    <row r="28" spans="1:27" ht="228" customHeight="1" thickTop="1" thickBot="1" x14ac:dyDescent="0.3">
      <c r="A28" s="142"/>
      <c r="B28" s="144"/>
      <c r="C28" s="91"/>
      <c r="D28" s="91"/>
      <c r="E28" s="91"/>
      <c r="F28" s="90" t="s">
        <v>84</v>
      </c>
      <c r="G28" s="90" t="s">
        <v>85</v>
      </c>
      <c r="H28" s="90" t="s">
        <v>277</v>
      </c>
      <c r="I28" s="90" t="s">
        <v>97</v>
      </c>
      <c r="J28" s="90" t="s">
        <v>119</v>
      </c>
      <c r="K28" s="90" t="s">
        <v>89</v>
      </c>
      <c r="L28" s="90" t="s">
        <v>120</v>
      </c>
      <c r="M28" s="28" t="s">
        <v>285</v>
      </c>
      <c r="N28" s="27">
        <f>0.875*60%</f>
        <v>0.52500000000000002</v>
      </c>
      <c r="O28" s="27" t="s">
        <v>91</v>
      </c>
      <c r="P28" s="27" t="s">
        <v>92</v>
      </c>
      <c r="Q28" s="27" t="s">
        <v>92</v>
      </c>
      <c r="R28" s="56"/>
      <c r="S28" s="56"/>
      <c r="T28" s="57"/>
      <c r="U28" s="27">
        <f>0.875*40%</f>
        <v>0.35000000000000003</v>
      </c>
      <c r="V28" s="27">
        <v>0</v>
      </c>
      <c r="W28" s="27">
        <v>0</v>
      </c>
      <c r="X28" s="58"/>
      <c r="Y28" s="56"/>
      <c r="Z28" s="88" t="s">
        <v>121</v>
      </c>
    </row>
    <row r="29" spans="1:27" ht="228" customHeight="1" thickTop="1" thickBot="1" x14ac:dyDescent="0.3">
      <c r="A29" s="142"/>
      <c r="B29" s="144"/>
      <c r="C29" s="91"/>
      <c r="D29" s="91"/>
      <c r="E29" s="91"/>
      <c r="F29" s="91"/>
      <c r="G29" s="91"/>
      <c r="H29" s="91"/>
      <c r="I29" s="91"/>
      <c r="J29" s="91"/>
      <c r="K29" s="91"/>
      <c r="L29" s="91"/>
      <c r="M29" s="53"/>
      <c r="N29" s="27"/>
      <c r="O29" s="27"/>
      <c r="P29" s="27"/>
      <c r="Q29" s="27"/>
      <c r="R29" s="67" t="s">
        <v>93</v>
      </c>
      <c r="S29" s="67" t="s">
        <v>85</v>
      </c>
      <c r="T29" s="79">
        <v>0.6</v>
      </c>
      <c r="U29" s="79">
        <v>1</v>
      </c>
      <c r="V29" s="67">
        <v>0</v>
      </c>
      <c r="W29" s="67">
        <v>0</v>
      </c>
      <c r="X29" s="80">
        <v>7734.4</v>
      </c>
      <c r="Y29" s="67" t="s">
        <v>114</v>
      </c>
      <c r="Z29" s="89"/>
    </row>
    <row r="30" spans="1:27" ht="156.75" customHeight="1" thickTop="1" thickBot="1" x14ac:dyDescent="0.3">
      <c r="A30" s="142"/>
      <c r="B30" s="144"/>
      <c r="C30" s="91"/>
      <c r="D30" s="93" t="s">
        <v>125</v>
      </c>
      <c r="E30" s="93" t="s">
        <v>126</v>
      </c>
      <c r="F30" s="93" t="s">
        <v>84</v>
      </c>
      <c r="G30" s="90" t="s">
        <v>85</v>
      </c>
      <c r="H30" s="90" t="s">
        <v>278</v>
      </c>
      <c r="I30" s="90" t="s">
        <v>128</v>
      </c>
      <c r="J30" s="90" t="s">
        <v>130</v>
      </c>
      <c r="K30" s="90" t="s">
        <v>89</v>
      </c>
      <c r="L30" s="90" t="s">
        <v>261</v>
      </c>
      <c r="M30" s="30" t="s">
        <v>132</v>
      </c>
      <c r="N30" s="27">
        <v>1</v>
      </c>
      <c r="O30" s="27" t="s">
        <v>133</v>
      </c>
      <c r="P30" s="27" t="s">
        <v>92</v>
      </c>
      <c r="Q30" s="27" t="s">
        <v>92</v>
      </c>
      <c r="R30" s="56"/>
      <c r="S30" s="56"/>
      <c r="T30" s="57"/>
      <c r="U30" s="27">
        <v>0.01</v>
      </c>
      <c r="V30" s="27">
        <v>0</v>
      </c>
      <c r="W30" s="27">
        <v>0</v>
      </c>
      <c r="X30" s="66"/>
      <c r="Y30" s="56"/>
      <c r="Z30" s="88" t="s">
        <v>135</v>
      </c>
    </row>
    <row r="31" spans="1:27" ht="156.75" customHeight="1" thickTop="1" thickBot="1" x14ac:dyDescent="0.3">
      <c r="A31" s="142"/>
      <c r="B31" s="144"/>
      <c r="C31" s="91"/>
      <c r="D31" s="93"/>
      <c r="E31" s="93"/>
      <c r="F31" s="93"/>
      <c r="G31" s="92"/>
      <c r="H31" s="92"/>
      <c r="I31" s="92"/>
      <c r="J31" s="92"/>
      <c r="K31" s="92"/>
      <c r="L31" s="92"/>
      <c r="M31" s="53"/>
      <c r="N31" s="27"/>
      <c r="O31" s="27"/>
      <c r="P31" s="27"/>
      <c r="Q31" s="27"/>
      <c r="R31" s="67" t="s">
        <v>266</v>
      </c>
      <c r="S31" s="67" t="s">
        <v>85</v>
      </c>
      <c r="T31" s="79">
        <v>0.8</v>
      </c>
      <c r="U31" s="79">
        <v>1</v>
      </c>
      <c r="V31" s="67">
        <v>0</v>
      </c>
      <c r="W31" s="67">
        <v>0</v>
      </c>
      <c r="X31" s="83">
        <v>117.126</v>
      </c>
      <c r="Y31" s="67" t="s">
        <v>134</v>
      </c>
      <c r="Z31" s="89"/>
    </row>
    <row r="32" spans="1:27" ht="156.75" customHeight="1" thickTop="1" thickBot="1" x14ac:dyDescent="0.3">
      <c r="A32" s="142"/>
      <c r="B32" s="144"/>
      <c r="C32" s="91"/>
      <c r="D32" s="93"/>
      <c r="E32" s="93"/>
      <c r="F32" s="90" t="s">
        <v>84</v>
      </c>
      <c r="G32" s="90" t="s">
        <v>85</v>
      </c>
      <c r="H32" s="90" t="s">
        <v>279</v>
      </c>
      <c r="I32" s="90" t="s">
        <v>97</v>
      </c>
      <c r="J32" s="90" t="s">
        <v>136</v>
      </c>
      <c r="K32" s="90" t="s">
        <v>89</v>
      </c>
      <c r="L32" s="90" t="s">
        <v>131</v>
      </c>
      <c r="M32" s="30" t="s">
        <v>132</v>
      </c>
      <c r="N32" s="27">
        <v>1</v>
      </c>
      <c r="O32" s="27" t="s">
        <v>133</v>
      </c>
      <c r="P32" s="27" t="s">
        <v>92</v>
      </c>
      <c r="Q32" s="27" t="s">
        <v>92</v>
      </c>
      <c r="R32" s="56"/>
      <c r="S32" s="56"/>
      <c r="T32" s="57"/>
      <c r="U32" s="27">
        <v>0</v>
      </c>
      <c r="V32" s="27">
        <v>0</v>
      </c>
      <c r="W32" s="27">
        <v>0</v>
      </c>
      <c r="X32" s="58"/>
      <c r="Y32" s="56"/>
      <c r="Z32" s="88" t="s">
        <v>122</v>
      </c>
    </row>
    <row r="33" spans="1:26" ht="156.75" customHeight="1" thickTop="1" thickBot="1" x14ac:dyDescent="0.3">
      <c r="A33" s="142"/>
      <c r="B33" s="144"/>
      <c r="C33" s="91"/>
      <c r="D33" s="93"/>
      <c r="E33" s="93"/>
      <c r="F33" s="92"/>
      <c r="G33" s="92"/>
      <c r="H33" s="92"/>
      <c r="I33" s="92"/>
      <c r="J33" s="92"/>
      <c r="K33" s="92"/>
      <c r="L33" s="92"/>
      <c r="M33" s="55"/>
      <c r="N33" s="27"/>
      <c r="O33" s="27"/>
      <c r="P33" s="27"/>
      <c r="Q33" s="27"/>
      <c r="R33" s="82" t="s">
        <v>267</v>
      </c>
      <c r="S33" s="67" t="s">
        <v>85</v>
      </c>
      <c r="T33" s="79">
        <v>1</v>
      </c>
      <c r="U33" s="67">
        <v>0</v>
      </c>
      <c r="V33" s="67">
        <v>0</v>
      </c>
      <c r="W33" s="67">
        <v>0</v>
      </c>
      <c r="X33" s="80">
        <v>1200</v>
      </c>
      <c r="Y33" s="67" t="s">
        <v>105</v>
      </c>
      <c r="Z33" s="89"/>
    </row>
    <row r="34" spans="1:26" ht="156.75" customHeight="1" thickTop="1" thickBot="1" x14ac:dyDescent="0.3">
      <c r="A34" s="142"/>
      <c r="B34" s="144"/>
      <c r="C34" s="91"/>
      <c r="D34" s="93"/>
      <c r="E34" s="93"/>
      <c r="F34" s="93" t="s">
        <v>127</v>
      </c>
      <c r="G34" s="90" t="s">
        <v>85</v>
      </c>
      <c r="H34" s="90" t="s">
        <v>280</v>
      </c>
      <c r="I34" s="90" t="s">
        <v>129</v>
      </c>
      <c r="J34" s="90" t="s">
        <v>137</v>
      </c>
      <c r="K34" s="90" t="s">
        <v>89</v>
      </c>
      <c r="L34" s="90" t="s">
        <v>138</v>
      </c>
      <c r="M34" s="29" t="s">
        <v>132</v>
      </c>
      <c r="N34" s="29">
        <v>28</v>
      </c>
      <c r="O34" s="29" t="s">
        <v>133</v>
      </c>
      <c r="P34" s="29" t="s">
        <v>92</v>
      </c>
      <c r="Q34" s="29" t="s">
        <v>92</v>
      </c>
      <c r="R34" s="76"/>
      <c r="S34" s="70"/>
      <c r="T34" s="70"/>
      <c r="U34" s="72">
        <v>9</v>
      </c>
      <c r="V34" s="72">
        <v>8</v>
      </c>
      <c r="W34" s="72">
        <v>0</v>
      </c>
      <c r="X34" s="71"/>
      <c r="Y34" s="70"/>
      <c r="Z34" s="29"/>
    </row>
    <row r="35" spans="1:26" ht="156.75" customHeight="1" thickTop="1" thickBot="1" x14ac:dyDescent="0.3">
      <c r="A35" s="142"/>
      <c r="B35" s="144"/>
      <c r="C35" s="92"/>
      <c r="D35" s="93"/>
      <c r="E35" s="93"/>
      <c r="F35" s="93"/>
      <c r="G35" s="92"/>
      <c r="H35" s="92"/>
      <c r="I35" s="92"/>
      <c r="J35" s="92"/>
      <c r="K35" s="92"/>
      <c r="L35" s="99"/>
      <c r="M35" s="69"/>
      <c r="N35" s="69"/>
      <c r="O35" s="69"/>
      <c r="P35" s="69"/>
      <c r="Q35" s="69"/>
      <c r="R35" s="82" t="s">
        <v>267</v>
      </c>
      <c r="S35" s="72" t="s">
        <v>85</v>
      </c>
      <c r="T35" s="72">
        <v>11</v>
      </c>
      <c r="U35" s="60">
        <v>20</v>
      </c>
      <c r="V35" s="72">
        <v>28</v>
      </c>
      <c r="W35" s="72">
        <v>0</v>
      </c>
      <c r="X35" s="84">
        <v>2000</v>
      </c>
      <c r="Y35" s="72" t="s">
        <v>114</v>
      </c>
      <c r="Z35" s="29"/>
    </row>
    <row r="36" spans="1:26" ht="16.5" thickTop="1" thickBot="1" x14ac:dyDescent="0.3">
      <c r="M36" s="73"/>
      <c r="N36" s="74"/>
      <c r="O36" s="74"/>
      <c r="P36" s="74"/>
      <c r="Q36" s="74"/>
      <c r="R36" s="74"/>
      <c r="S36" s="74"/>
      <c r="T36" s="75"/>
    </row>
    <row r="37" spans="1:26" ht="15.75" thickTop="1" x14ac:dyDescent="0.25"/>
  </sheetData>
  <mergeCells count="126">
    <mergeCell ref="A14:A35"/>
    <mergeCell ref="B14:B35"/>
    <mergeCell ref="C14:C35"/>
    <mergeCell ref="K34:K35"/>
    <mergeCell ref="J34:J35"/>
    <mergeCell ref="I34:I35"/>
    <mergeCell ref="H34:H35"/>
    <mergeCell ref="G34:G35"/>
    <mergeCell ref="F34:F35"/>
    <mergeCell ref="E30:E35"/>
    <mergeCell ref="D30:D35"/>
    <mergeCell ref="F32:F33"/>
    <mergeCell ref="G32:G33"/>
    <mergeCell ref="H32:H33"/>
    <mergeCell ref="I32:I33"/>
    <mergeCell ref="J32:J33"/>
    <mergeCell ref="K32:K33"/>
    <mergeCell ref="F24:F25"/>
    <mergeCell ref="G24:G25"/>
    <mergeCell ref="H24:H25"/>
    <mergeCell ref="I24:I25"/>
    <mergeCell ref="J24:J25"/>
    <mergeCell ref="K24:K25"/>
    <mergeCell ref="G20:G21"/>
    <mergeCell ref="A8:J8"/>
    <mergeCell ref="K8:Z8"/>
    <mergeCell ref="F9:F13"/>
    <mergeCell ref="G9:G13"/>
    <mergeCell ref="H9:H13"/>
    <mergeCell ref="A9:A13"/>
    <mergeCell ref="B9:B13"/>
    <mergeCell ref="C9:C13"/>
    <mergeCell ref="D9:D13"/>
    <mergeCell ref="E9:E13"/>
    <mergeCell ref="Z9:Z13"/>
    <mergeCell ref="O10:O13"/>
    <mergeCell ref="P10:Q10"/>
    <mergeCell ref="P11:P13"/>
    <mergeCell ref="Q11:Q13"/>
    <mergeCell ref="X11:X13"/>
    <mergeCell ref="Y11:Y13"/>
    <mergeCell ref="U12:W12"/>
    <mergeCell ref="O9:Q9"/>
    <mergeCell ref="R9:R13"/>
    <mergeCell ref="S9:S13"/>
    <mergeCell ref="T9:W11"/>
    <mergeCell ref="X9:Y10"/>
    <mergeCell ref="I9:I13"/>
    <mergeCell ref="A1:AA1"/>
    <mergeCell ref="A2:Z2"/>
    <mergeCell ref="A3:F3"/>
    <mergeCell ref="A4:F4"/>
    <mergeCell ref="A5:F5"/>
    <mergeCell ref="A6:F6"/>
    <mergeCell ref="G3:AA3"/>
    <mergeCell ref="G4:AA4"/>
    <mergeCell ref="G5:AA5"/>
    <mergeCell ref="G6:AA6"/>
    <mergeCell ref="J9:J13"/>
    <mergeCell ref="K9:K13"/>
    <mergeCell ref="L9:L13"/>
    <mergeCell ref="M9:N9"/>
    <mergeCell ref="L34:L35"/>
    <mergeCell ref="Z16:Z17"/>
    <mergeCell ref="D14:D19"/>
    <mergeCell ref="F18:F19"/>
    <mergeCell ref="G18:G19"/>
    <mergeCell ref="H18:H19"/>
    <mergeCell ref="I18:I19"/>
    <mergeCell ref="J18:J19"/>
    <mergeCell ref="K18:K19"/>
    <mergeCell ref="L18:L19"/>
    <mergeCell ref="E14:E19"/>
    <mergeCell ref="Z14:Z15"/>
    <mergeCell ref="F14:F15"/>
    <mergeCell ref="G14:G15"/>
    <mergeCell ref="H14:H15"/>
    <mergeCell ref="I14:I15"/>
    <mergeCell ref="J14:J15"/>
    <mergeCell ref="K14:K15"/>
    <mergeCell ref="L14:L15"/>
    <mergeCell ref="L22:L23"/>
    <mergeCell ref="F20:F21"/>
    <mergeCell ref="F22:F23"/>
    <mergeCell ref="G22:G23"/>
    <mergeCell ref="H22:H23"/>
    <mergeCell ref="L20:L21"/>
    <mergeCell ref="K20:K21"/>
    <mergeCell ref="J20:J21"/>
    <mergeCell ref="I20:I21"/>
    <mergeCell ref="H20:H21"/>
    <mergeCell ref="F30:F31"/>
    <mergeCell ref="G30:G31"/>
    <mergeCell ref="H30:H31"/>
    <mergeCell ref="I30:I31"/>
    <mergeCell ref="J30:J31"/>
    <mergeCell ref="K30:K31"/>
    <mergeCell ref="L30:L31"/>
    <mergeCell ref="K26:K27"/>
    <mergeCell ref="D20:D29"/>
    <mergeCell ref="E20:E29"/>
    <mergeCell ref="F28:F29"/>
    <mergeCell ref="G28:G29"/>
    <mergeCell ref="H28:H29"/>
    <mergeCell ref="I28:I29"/>
    <mergeCell ref="J28:J29"/>
    <mergeCell ref="K28:K29"/>
    <mergeCell ref="F26:F27"/>
    <mergeCell ref="G26:G27"/>
    <mergeCell ref="H26:H27"/>
    <mergeCell ref="I26:I27"/>
    <mergeCell ref="J26:J27"/>
    <mergeCell ref="I22:I23"/>
    <mergeCell ref="J22:J23"/>
    <mergeCell ref="K22:K23"/>
    <mergeCell ref="Z18:Z19"/>
    <mergeCell ref="Z20:Z21"/>
    <mergeCell ref="Z22:Z23"/>
    <mergeCell ref="Z24:Z25"/>
    <mergeCell ref="Z26:Z27"/>
    <mergeCell ref="Z28:Z29"/>
    <mergeCell ref="Z30:Z31"/>
    <mergeCell ref="Z32:Z33"/>
    <mergeCell ref="L28:L29"/>
    <mergeCell ref="L24:L25"/>
    <mergeCell ref="L32:L33"/>
  </mergeCells>
  <pageMargins left="0.70866141732283472" right="0.70866141732283472" top="0.74803149606299213" bottom="0.74803149606299213" header="0.31496062992125984" footer="0.31496062992125984"/>
  <pageSetup scale="72" orientation="landscape" r:id="rId1"/>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D238"/>
  <sheetViews>
    <sheetView topLeftCell="A64" zoomScale="90" zoomScaleNormal="90" workbookViewId="0">
      <selection activeCell="H89" sqref="H89"/>
    </sheetView>
  </sheetViews>
  <sheetFormatPr baseColWidth="10" defaultColWidth="10.85546875" defaultRowHeight="15" x14ac:dyDescent="0.25"/>
  <cols>
    <col min="1" max="1" width="29.42578125" style="1" customWidth="1"/>
    <col min="2" max="2" width="20" style="1" customWidth="1"/>
    <col min="3" max="3" width="61.140625" style="1" customWidth="1"/>
    <col min="4" max="4" width="29.42578125" style="33" customWidth="1"/>
    <col min="5" max="16384" width="10.85546875" style="1"/>
  </cols>
  <sheetData>
    <row r="1" spans="1:4" ht="19.5" thickBot="1" x14ac:dyDescent="0.3">
      <c r="A1" s="155" t="s">
        <v>23</v>
      </c>
      <c r="B1" s="156"/>
      <c r="C1" s="32" t="s">
        <v>24</v>
      </c>
      <c r="D1" s="87"/>
    </row>
    <row r="2" spans="1:4" ht="34.5" customHeight="1" x14ac:dyDescent="0.25">
      <c r="A2" s="157" t="s">
        <v>25</v>
      </c>
      <c r="B2" s="158"/>
      <c r="C2" s="34" t="s">
        <v>139</v>
      </c>
    </row>
    <row r="3" spans="1:4" ht="37.5" customHeight="1" x14ac:dyDescent="0.25">
      <c r="A3" s="159" t="s">
        <v>26</v>
      </c>
      <c r="B3" s="160"/>
      <c r="C3" s="34" t="s">
        <v>140</v>
      </c>
    </row>
    <row r="4" spans="1:4" ht="26.25" customHeight="1" x14ac:dyDescent="0.25">
      <c r="A4" s="145" t="s">
        <v>27</v>
      </c>
      <c r="B4" s="146"/>
      <c r="C4" s="34" t="s">
        <v>141</v>
      </c>
    </row>
    <row r="5" spans="1:4" ht="60" x14ac:dyDescent="0.25">
      <c r="A5" s="145" t="s">
        <v>142</v>
      </c>
      <c r="B5" s="146"/>
      <c r="C5" s="34" t="s">
        <v>143</v>
      </c>
    </row>
    <row r="6" spans="1:4" x14ac:dyDescent="0.25">
      <c r="A6" s="145" t="s">
        <v>144</v>
      </c>
      <c r="B6" s="146"/>
      <c r="C6" s="34" t="s">
        <v>145</v>
      </c>
    </row>
    <row r="7" spans="1:4" ht="30" x14ac:dyDescent="0.25">
      <c r="A7" s="145" t="s">
        <v>28</v>
      </c>
      <c r="B7" s="146"/>
      <c r="C7" s="34" t="s">
        <v>146</v>
      </c>
    </row>
    <row r="8" spans="1:4" x14ac:dyDescent="0.25">
      <c r="A8" s="153" t="s">
        <v>29</v>
      </c>
      <c r="B8" s="35" t="s">
        <v>55</v>
      </c>
      <c r="C8" s="34" t="s">
        <v>147</v>
      </c>
    </row>
    <row r="9" spans="1:4" x14ac:dyDescent="0.25">
      <c r="A9" s="154"/>
      <c r="B9" s="35" t="s">
        <v>56</v>
      </c>
      <c r="C9" s="34" t="s">
        <v>148</v>
      </c>
    </row>
    <row r="10" spans="1:4" x14ac:dyDescent="0.25">
      <c r="A10" s="145" t="s">
        <v>30</v>
      </c>
      <c r="B10" s="146"/>
      <c r="C10" s="36" t="s">
        <v>85</v>
      </c>
    </row>
    <row r="11" spans="1:4" ht="45" x14ac:dyDescent="0.25">
      <c r="A11" s="145" t="s">
        <v>31</v>
      </c>
      <c r="B11" s="146"/>
      <c r="C11" s="36" t="s">
        <v>149</v>
      </c>
    </row>
    <row r="12" spans="1:4" x14ac:dyDescent="0.25">
      <c r="A12" s="145" t="s">
        <v>32</v>
      </c>
      <c r="B12" s="146"/>
      <c r="C12" s="37" t="s">
        <v>150</v>
      </c>
    </row>
    <row r="13" spans="1:4" x14ac:dyDescent="0.25">
      <c r="A13" s="145" t="s">
        <v>151</v>
      </c>
      <c r="B13" s="146"/>
      <c r="C13" s="37" t="s">
        <v>152</v>
      </c>
    </row>
    <row r="14" spans="1:4" x14ac:dyDescent="0.25">
      <c r="A14" s="147" t="s">
        <v>33</v>
      </c>
      <c r="B14" s="148"/>
      <c r="C14" s="37" t="s">
        <v>34</v>
      </c>
    </row>
    <row r="15" spans="1:4" x14ac:dyDescent="0.25">
      <c r="A15" s="149"/>
      <c r="B15" s="150"/>
      <c r="C15" s="37" t="s">
        <v>35</v>
      </c>
    </row>
    <row r="16" spans="1:4" x14ac:dyDescent="0.25">
      <c r="A16" s="151"/>
      <c r="B16" s="152"/>
      <c r="C16" s="37" t="s">
        <v>153</v>
      </c>
    </row>
    <row r="17" spans="1:3" ht="30" x14ac:dyDescent="0.25">
      <c r="A17" s="38" t="s">
        <v>36</v>
      </c>
      <c r="B17" s="38"/>
      <c r="C17" s="37" t="s">
        <v>154</v>
      </c>
    </row>
    <row r="18" spans="1:3" x14ac:dyDescent="0.25">
      <c r="A18" s="38" t="s">
        <v>37</v>
      </c>
      <c r="B18" s="38"/>
      <c r="C18" s="37"/>
    </row>
    <row r="20" spans="1:3" ht="15.75" thickBot="1" x14ac:dyDescent="0.3"/>
    <row r="21" spans="1:3" ht="19.5" thickBot="1" x14ac:dyDescent="0.3">
      <c r="A21" s="155" t="s">
        <v>23</v>
      </c>
      <c r="B21" s="156"/>
      <c r="C21" s="68" t="s">
        <v>24</v>
      </c>
    </row>
    <row r="22" spans="1:3" x14ac:dyDescent="0.25">
      <c r="A22" s="157" t="s">
        <v>25</v>
      </c>
      <c r="B22" s="158"/>
      <c r="C22" s="34" t="s">
        <v>155</v>
      </c>
    </row>
    <row r="23" spans="1:3" x14ac:dyDescent="0.25">
      <c r="A23" s="159" t="s">
        <v>26</v>
      </c>
      <c r="B23" s="160"/>
      <c r="C23" s="34" t="s">
        <v>156</v>
      </c>
    </row>
    <row r="24" spans="1:3" x14ac:dyDescent="0.25">
      <c r="A24" s="145" t="s">
        <v>27</v>
      </c>
      <c r="B24" s="146"/>
      <c r="C24" s="34" t="s">
        <v>141</v>
      </c>
    </row>
    <row r="25" spans="1:3" ht="60" x14ac:dyDescent="0.25">
      <c r="A25" s="145" t="s">
        <v>142</v>
      </c>
      <c r="B25" s="146"/>
      <c r="C25" s="34" t="s">
        <v>143</v>
      </c>
    </row>
    <row r="26" spans="1:3" x14ac:dyDescent="0.25">
      <c r="A26" s="145" t="s">
        <v>144</v>
      </c>
      <c r="B26" s="146"/>
      <c r="C26" s="34" t="s">
        <v>145</v>
      </c>
    </row>
    <row r="27" spans="1:3" ht="30" x14ac:dyDescent="0.25">
      <c r="A27" s="145" t="s">
        <v>28</v>
      </c>
      <c r="B27" s="146"/>
      <c r="C27" s="34" t="s">
        <v>146</v>
      </c>
    </row>
    <row r="28" spans="1:3" x14ac:dyDescent="0.25">
      <c r="A28" s="153" t="s">
        <v>29</v>
      </c>
      <c r="B28" s="35" t="s">
        <v>55</v>
      </c>
      <c r="C28" s="34" t="s">
        <v>157</v>
      </c>
    </row>
    <row r="29" spans="1:3" x14ac:dyDescent="0.25">
      <c r="A29" s="154"/>
      <c r="B29" s="35" t="s">
        <v>56</v>
      </c>
      <c r="C29" s="34" t="s">
        <v>148</v>
      </c>
    </row>
    <row r="30" spans="1:3" x14ac:dyDescent="0.25">
      <c r="A30" s="145" t="s">
        <v>30</v>
      </c>
      <c r="B30" s="146"/>
      <c r="C30" s="36" t="s">
        <v>85</v>
      </c>
    </row>
    <row r="31" spans="1:3" ht="30" x14ac:dyDescent="0.25">
      <c r="A31" s="145" t="s">
        <v>31</v>
      </c>
      <c r="B31" s="146"/>
      <c r="C31" s="36" t="s">
        <v>158</v>
      </c>
    </row>
    <row r="32" spans="1:3" x14ac:dyDescent="0.25">
      <c r="A32" s="145" t="s">
        <v>32</v>
      </c>
      <c r="B32" s="146"/>
      <c r="C32" s="37" t="s">
        <v>159</v>
      </c>
    </row>
    <row r="33" spans="1:3" x14ac:dyDescent="0.25">
      <c r="A33" s="145" t="s">
        <v>151</v>
      </c>
      <c r="B33" s="146"/>
      <c r="C33" s="37" t="s">
        <v>152</v>
      </c>
    </row>
    <row r="34" spans="1:3" x14ac:dyDescent="0.25">
      <c r="A34" s="147" t="s">
        <v>33</v>
      </c>
      <c r="B34" s="148"/>
      <c r="C34" s="37" t="s">
        <v>34</v>
      </c>
    </row>
    <row r="35" spans="1:3" x14ac:dyDescent="0.25">
      <c r="A35" s="149"/>
      <c r="B35" s="150"/>
      <c r="C35" s="37" t="s">
        <v>35</v>
      </c>
    </row>
    <row r="36" spans="1:3" x14ac:dyDescent="0.25">
      <c r="A36" s="151"/>
      <c r="B36" s="152"/>
      <c r="C36" s="37" t="s">
        <v>153</v>
      </c>
    </row>
    <row r="37" spans="1:3" ht="30" x14ac:dyDescent="0.25">
      <c r="A37" s="38" t="s">
        <v>36</v>
      </c>
      <c r="B37" s="38"/>
      <c r="C37" s="37" t="s">
        <v>160</v>
      </c>
    </row>
    <row r="38" spans="1:3" x14ac:dyDescent="0.25">
      <c r="A38" s="38" t="s">
        <v>37</v>
      </c>
      <c r="B38" s="38"/>
      <c r="C38" s="37"/>
    </row>
    <row r="40" spans="1:3" ht="15.75" thickBot="1" x14ac:dyDescent="0.3"/>
    <row r="41" spans="1:3" ht="19.5" thickBot="1" x14ac:dyDescent="0.3">
      <c r="A41" s="155" t="s">
        <v>23</v>
      </c>
      <c r="B41" s="156"/>
      <c r="C41" s="68" t="s">
        <v>24</v>
      </c>
    </row>
    <row r="42" spans="1:3" ht="15.75" thickBot="1" x14ac:dyDescent="0.3">
      <c r="A42" s="171" t="s">
        <v>25</v>
      </c>
      <c r="B42" s="172"/>
      <c r="C42" s="39" t="s">
        <v>161</v>
      </c>
    </row>
    <row r="43" spans="1:3" ht="15.75" thickBot="1" x14ac:dyDescent="0.3">
      <c r="A43" s="171" t="s">
        <v>26</v>
      </c>
      <c r="B43" s="172"/>
      <c r="C43" s="40" t="s">
        <v>162</v>
      </c>
    </row>
    <row r="44" spans="1:3" ht="15.75" thickBot="1" x14ac:dyDescent="0.3">
      <c r="A44" s="169" t="s">
        <v>27</v>
      </c>
      <c r="B44" s="170"/>
      <c r="C44" s="41" t="s">
        <v>163</v>
      </c>
    </row>
    <row r="45" spans="1:3" ht="60.75" thickBot="1" x14ac:dyDescent="0.3">
      <c r="A45" s="169" t="s">
        <v>142</v>
      </c>
      <c r="B45" s="170"/>
      <c r="C45" s="41" t="s">
        <v>143</v>
      </c>
    </row>
    <row r="46" spans="1:3" ht="15.75" thickBot="1" x14ac:dyDescent="0.3">
      <c r="A46" s="169" t="s">
        <v>144</v>
      </c>
      <c r="B46" s="170"/>
      <c r="C46" s="42" t="s">
        <v>145</v>
      </c>
    </row>
    <row r="47" spans="1:3" ht="30.75" thickBot="1" x14ac:dyDescent="0.3">
      <c r="A47" s="169" t="s">
        <v>28</v>
      </c>
      <c r="B47" s="170"/>
      <c r="C47" s="42" t="s">
        <v>146</v>
      </c>
    </row>
    <row r="48" spans="1:3" ht="15.75" thickBot="1" x14ac:dyDescent="0.3">
      <c r="A48" s="167" t="s">
        <v>29</v>
      </c>
      <c r="B48" s="43" t="s">
        <v>55</v>
      </c>
      <c r="C48" s="42" t="s">
        <v>164</v>
      </c>
    </row>
    <row r="49" spans="1:3" ht="15.75" thickBot="1" x14ac:dyDescent="0.3">
      <c r="A49" s="168"/>
      <c r="B49" s="43" t="s">
        <v>56</v>
      </c>
      <c r="C49" s="42" t="s">
        <v>148</v>
      </c>
    </row>
    <row r="50" spans="1:3" ht="15.75" thickBot="1" x14ac:dyDescent="0.3">
      <c r="A50" s="169" t="s">
        <v>30</v>
      </c>
      <c r="B50" s="170"/>
      <c r="C50" s="44" t="s">
        <v>85</v>
      </c>
    </row>
    <row r="51" spans="1:3" ht="30.75" thickBot="1" x14ac:dyDescent="0.3">
      <c r="A51" s="169" t="s">
        <v>31</v>
      </c>
      <c r="B51" s="170"/>
      <c r="C51" s="44" t="s">
        <v>165</v>
      </c>
    </row>
    <row r="52" spans="1:3" ht="15.75" thickBot="1" x14ac:dyDescent="0.3">
      <c r="A52" s="169" t="s">
        <v>32</v>
      </c>
      <c r="B52" s="170"/>
      <c r="C52" s="45" t="s">
        <v>166</v>
      </c>
    </row>
    <row r="53" spans="1:3" ht="30.75" thickBot="1" x14ac:dyDescent="0.3">
      <c r="A53" s="169" t="s">
        <v>151</v>
      </c>
      <c r="B53" s="170"/>
      <c r="C53" s="45" t="s">
        <v>167</v>
      </c>
    </row>
    <row r="54" spans="1:3" ht="15.75" thickBot="1" x14ac:dyDescent="0.3">
      <c r="A54" s="161" t="s">
        <v>33</v>
      </c>
      <c r="B54" s="162"/>
      <c r="C54" s="45" t="s">
        <v>34</v>
      </c>
    </row>
    <row r="55" spans="1:3" ht="15.75" thickBot="1" x14ac:dyDescent="0.3">
      <c r="A55" s="163"/>
      <c r="B55" s="164"/>
      <c r="C55" s="45" t="s">
        <v>35</v>
      </c>
    </row>
    <row r="56" spans="1:3" ht="15.75" thickBot="1" x14ac:dyDescent="0.3">
      <c r="A56" s="165"/>
      <c r="B56" s="166"/>
      <c r="C56" s="45" t="s">
        <v>153</v>
      </c>
    </row>
    <row r="57" spans="1:3" ht="15.75" thickBot="1" x14ac:dyDescent="0.3">
      <c r="A57" s="46" t="s">
        <v>36</v>
      </c>
      <c r="B57" s="46"/>
      <c r="C57" s="45" t="s">
        <v>168</v>
      </c>
    </row>
    <row r="58" spans="1:3" ht="15.75" thickBot="1" x14ac:dyDescent="0.3">
      <c r="A58" s="46" t="s">
        <v>37</v>
      </c>
      <c r="B58" s="46"/>
      <c r="C58" s="45"/>
    </row>
    <row r="60" spans="1:3" ht="15.75" thickBot="1" x14ac:dyDescent="0.3"/>
    <row r="61" spans="1:3" ht="19.5" thickBot="1" x14ac:dyDescent="0.3">
      <c r="A61" s="155" t="s">
        <v>23</v>
      </c>
      <c r="B61" s="156"/>
      <c r="C61" s="68" t="s">
        <v>24</v>
      </c>
    </row>
    <row r="62" spans="1:3" ht="45.75" thickBot="1" x14ac:dyDescent="0.3">
      <c r="A62" s="157" t="s">
        <v>25</v>
      </c>
      <c r="B62" s="158"/>
      <c r="C62" s="41" t="s">
        <v>169</v>
      </c>
    </row>
    <row r="63" spans="1:3" ht="105.75" thickBot="1" x14ac:dyDescent="0.3">
      <c r="A63" s="159" t="s">
        <v>26</v>
      </c>
      <c r="B63" s="160"/>
      <c r="C63" s="41" t="s">
        <v>170</v>
      </c>
    </row>
    <row r="64" spans="1:3" ht="30" x14ac:dyDescent="0.25">
      <c r="A64" s="145" t="s">
        <v>27</v>
      </c>
      <c r="B64" s="146"/>
      <c r="C64" s="31" t="s">
        <v>171</v>
      </c>
    </row>
    <row r="65" spans="1:3" x14ac:dyDescent="0.25">
      <c r="A65" s="145" t="s">
        <v>142</v>
      </c>
      <c r="B65" s="146"/>
      <c r="C65" s="31" t="s">
        <v>172</v>
      </c>
    </row>
    <row r="66" spans="1:3" x14ac:dyDescent="0.25">
      <c r="A66" s="145" t="s">
        <v>144</v>
      </c>
      <c r="B66" s="146"/>
      <c r="C66" s="31" t="s">
        <v>173</v>
      </c>
    </row>
    <row r="67" spans="1:3" ht="30" x14ac:dyDescent="0.25">
      <c r="A67" s="145" t="s">
        <v>28</v>
      </c>
      <c r="B67" s="146"/>
      <c r="C67" s="31" t="s">
        <v>174</v>
      </c>
    </row>
    <row r="68" spans="1:3" x14ac:dyDescent="0.25">
      <c r="A68" s="153" t="s">
        <v>29</v>
      </c>
      <c r="B68" s="35" t="s">
        <v>55</v>
      </c>
      <c r="C68" s="31" t="s">
        <v>175</v>
      </c>
    </row>
    <row r="69" spans="1:3" x14ac:dyDescent="0.25">
      <c r="A69" s="154"/>
      <c r="B69" s="35" t="s">
        <v>56</v>
      </c>
      <c r="C69" s="31" t="s">
        <v>148</v>
      </c>
    </row>
    <row r="70" spans="1:3" x14ac:dyDescent="0.25">
      <c r="A70" s="145" t="s">
        <v>30</v>
      </c>
      <c r="B70" s="146"/>
      <c r="C70" s="47" t="s">
        <v>176</v>
      </c>
    </row>
    <row r="71" spans="1:3" ht="30" x14ac:dyDescent="0.25">
      <c r="A71" s="145" t="s">
        <v>31</v>
      </c>
      <c r="B71" s="146"/>
      <c r="C71" s="47" t="s">
        <v>177</v>
      </c>
    </row>
    <row r="72" spans="1:3" x14ac:dyDescent="0.25">
      <c r="A72" s="145" t="s">
        <v>32</v>
      </c>
      <c r="B72" s="146"/>
      <c r="C72" s="4" t="s">
        <v>178</v>
      </c>
    </row>
    <row r="73" spans="1:3" ht="30" x14ac:dyDescent="0.25">
      <c r="A73" s="145" t="s">
        <v>151</v>
      </c>
      <c r="B73" s="146"/>
      <c r="C73" s="4" t="s">
        <v>179</v>
      </c>
    </row>
    <row r="74" spans="1:3" x14ac:dyDescent="0.25">
      <c r="A74" s="147" t="s">
        <v>33</v>
      </c>
      <c r="B74" s="148"/>
      <c r="C74" s="4" t="s">
        <v>34</v>
      </c>
    </row>
    <row r="75" spans="1:3" x14ac:dyDescent="0.25">
      <c r="A75" s="149"/>
      <c r="B75" s="150"/>
      <c r="C75" s="4" t="s">
        <v>35</v>
      </c>
    </row>
    <row r="76" spans="1:3" x14ac:dyDescent="0.25">
      <c r="A76" s="151"/>
      <c r="B76" s="152"/>
      <c r="C76" s="4" t="s">
        <v>153</v>
      </c>
    </row>
    <row r="77" spans="1:3" ht="30" x14ac:dyDescent="0.25">
      <c r="A77" s="38" t="s">
        <v>36</v>
      </c>
      <c r="B77" s="38"/>
      <c r="C77" s="4" t="s">
        <v>180</v>
      </c>
    </row>
    <row r="78" spans="1:3" x14ac:dyDescent="0.25">
      <c r="A78" s="38" t="s">
        <v>37</v>
      </c>
      <c r="B78" s="38"/>
      <c r="C78" s="4"/>
    </row>
    <row r="80" spans="1:3" ht="15.75" thickBot="1" x14ac:dyDescent="0.3"/>
    <row r="81" spans="1:3" ht="19.5" thickBot="1" x14ac:dyDescent="0.3">
      <c r="A81" s="155" t="s">
        <v>23</v>
      </c>
      <c r="B81" s="156"/>
      <c r="C81" s="68" t="s">
        <v>24</v>
      </c>
    </row>
    <row r="82" spans="1:3" x14ac:dyDescent="0.25">
      <c r="A82" s="157" t="s">
        <v>25</v>
      </c>
      <c r="B82" s="158"/>
      <c r="C82" s="34" t="s">
        <v>181</v>
      </c>
    </row>
    <row r="83" spans="1:3" ht="30" x14ac:dyDescent="0.25">
      <c r="A83" s="159" t="s">
        <v>26</v>
      </c>
      <c r="B83" s="160"/>
      <c r="C83" s="48" t="s">
        <v>182</v>
      </c>
    </row>
    <row r="84" spans="1:3" x14ac:dyDescent="0.25">
      <c r="A84" s="145" t="s">
        <v>27</v>
      </c>
      <c r="B84" s="146"/>
      <c r="C84" s="34" t="s">
        <v>163</v>
      </c>
    </row>
    <row r="85" spans="1:3" ht="60" x14ac:dyDescent="0.25">
      <c r="A85" s="145" t="s">
        <v>142</v>
      </c>
      <c r="B85" s="146"/>
      <c r="C85" s="48" t="s">
        <v>183</v>
      </c>
    </row>
    <row r="86" spans="1:3" x14ac:dyDescent="0.25">
      <c r="A86" s="145" t="s">
        <v>144</v>
      </c>
      <c r="B86" s="146"/>
      <c r="C86" s="34" t="s">
        <v>145</v>
      </c>
    </row>
    <row r="87" spans="1:3" ht="30" x14ac:dyDescent="0.25">
      <c r="A87" s="145" t="s">
        <v>28</v>
      </c>
      <c r="B87" s="146"/>
      <c r="C87" s="34" t="s">
        <v>184</v>
      </c>
    </row>
    <row r="88" spans="1:3" x14ac:dyDescent="0.25">
      <c r="A88" s="153" t="s">
        <v>29</v>
      </c>
      <c r="B88" s="35" t="s">
        <v>55</v>
      </c>
      <c r="C88" s="34" t="s">
        <v>157</v>
      </c>
    </row>
    <row r="89" spans="1:3" x14ac:dyDescent="0.25">
      <c r="A89" s="154"/>
      <c r="B89" s="35" t="s">
        <v>56</v>
      </c>
      <c r="C89" s="34" t="s">
        <v>148</v>
      </c>
    </row>
    <row r="90" spans="1:3" x14ac:dyDescent="0.25">
      <c r="A90" s="145" t="s">
        <v>30</v>
      </c>
      <c r="B90" s="146"/>
      <c r="C90" s="36" t="s">
        <v>281</v>
      </c>
    </row>
    <row r="91" spans="1:3" ht="45" x14ac:dyDescent="0.25">
      <c r="A91" s="145" t="s">
        <v>31</v>
      </c>
      <c r="B91" s="146"/>
      <c r="C91" s="36" t="s">
        <v>185</v>
      </c>
    </row>
    <row r="92" spans="1:3" x14ac:dyDescent="0.25">
      <c r="A92" s="145" t="s">
        <v>186</v>
      </c>
      <c r="B92" s="146"/>
      <c r="C92" s="37" t="s">
        <v>187</v>
      </c>
    </row>
    <row r="93" spans="1:3" x14ac:dyDescent="0.25">
      <c r="A93" s="145" t="s">
        <v>151</v>
      </c>
      <c r="B93" s="146"/>
      <c r="C93" s="37" t="s">
        <v>152</v>
      </c>
    </row>
    <row r="94" spans="1:3" x14ac:dyDescent="0.25">
      <c r="A94" s="147" t="s">
        <v>33</v>
      </c>
      <c r="B94" s="148"/>
      <c r="C94" s="37" t="s">
        <v>34</v>
      </c>
    </row>
    <row r="95" spans="1:3" x14ac:dyDescent="0.25">
      <c r="A95" s="149"/>
      <c r="B95" s="150"/>
      <c r="C95" s="37" t="s">
        <v>35</v>
      </c>
    </row>
    <row r="96" spans="1:3" x14ac:dyDescent="0.25">
      <c r="A96" s="151"/>
      <c r="B96" s="152"/>
      <c r="C96" s="37" t="s">
        <v>153</v>
      </c>
    </row>
    <row r="97" spans="1:3" ht="30" x14ac:dyDescent="0.25">
      <c r="A97" s="38" t="s">
        <v>36</v>
      </c>
      <c r="B97" s="38"/>
      <c r="C97" s="37" t="s">
        <v>180</v>
      </c>
    </row>
    <row r="98" spans="1:3" x14ac:dyDescent="0.25">
      <c r="A98" s="38" t="s">
        <v>37</v>
      </c>
      <c r="B98" s="38"/>
      <c r="C98" s="37"/>
    </row>
    <row r="100" spans="1:3" ht="15.75" thickBot="1" x14ac:dyDescent="0.3"/>
    <row r="101" spans="1:3" ht="19.5" thickBot="1" x14ac:dyDescent="0.3">
      <c r="A101" s="155" t="s">
        <v>23</v>
      </c>
      <c r="B101" s="156"/>
      <c r="C101" s="68" t="s">
        <v>24</v>
      </c>
    </row>
    <row r="102" spans="1:3" x14ac:dyDescent="0.25">
      <c r="A102" s="157" t="s">
        <v>25</v>
      </c>
      <c r="B102" s="158"/>
      <c r="C102" s="34" t="s">
        <v>198</v>
      </c>
    </row>
    <row r="103" spans="1:3" ht="90" x14ac:dyDescent="0.25">
      <c r="A103" s="159" t="s">
        <v>26</v>
      </c>
      <c r="B103" s="160"/>
      <c r="C103" s="48" t="s">
        <v>188</v>
      </c>
    </row>
    <row r="104" spans="1:3" x14ac:dyDescent="0.25">
      <c r="A104" s="145" t="s">
        <v>27</v>
      </c>
      <c r="B104" s="146"/>
      <c r="C104" s="34" t="s">
        <v>163</v>
      </c>
    </row>
    <row r="105" spans="1:3" ht="75" x14ac:dyDescent="0.25">
      <c r="A105" s="145" t="s">
        <v>142</v>
      </c>
      <c r="B105" s="146"/>
      <c r="C105" s="34" t="s">
        <v>189</v>
      </c>
    </row>
    <row r="106" spans="1:3" x14ac:dyDescent="0.25">
      <c r="A106" s="145" t="s">
        <v>144</v>
      </c>
      <c r="B106" s="146"/>
      <c r="C106" s="34" t="s">
        <v>145</v>
      </c>
    </row>
    <row r="107" spans="1:3" ht="30" x14ac:dyDescent="0.25">
      <c r="A107" s="145" t="s">
        <v>28</v>
      </c>
      <c r="B107" s="146"/>
      <c r="C107" s="34" t="s">
        <v>184</v>
      </c>
    </row>
    <row r="108" spans="1:3" x14ac:dyDescent="0.25">
      <c r="A108" s="153" t="s">
        <v>29</v>
      </c>
      <c r="B108" s="35" t="s">
        <v>55</v>
      </c>
      <c r="C108" s="34" t="s">
        <v>190</v>
      </c>
    </row>
    <row r="109" spans="1:3" x14ac:dyDescent="0.25">
      <c r="A109" s="154"/>
      <c r="B109" s="35" t="s">
        <v>56</v>
      </c>
      <c r="C109" s="34" t="s">
        <v>148</v>
      </c>
    </row>
    <row r="110" spans="1:3" x14ac:dyDescent="0.25">
      <c r="A110" s="145" t="s">
        <v>30</v>
      </c>
      <c r="B110" s="146"/>
      <c r="C110" s="36" t="s">
        <v>85</v>
      </c>
    </row>
    <row r="111" spans="1:3" ht="30" x14ac:dyDescent="0.25">
      <c r="A111" s="145" t="s">
        <v>31</v>
      </c>
      <c r="B111" s="146"/>
      <c r="C111" s="36" t="s">
        <v>191</v>
      </c>
    </row>
    <row r="112" spans="1:3" x14ac:dyDescent="0.25">
      <c r="A112" s="145" t="s">
        <v>32</v>
      </c>
      <c r="B112" s="146"/>
      <c r="C112" s="37" t="s">
        <v>192</v>
      </c>
    </row>
    <row r="113" spans="1:3" x14ac:dyDescent="0.25">
      <c r="A113" s="145" t="s">
        <v>151</v>
      </c>
      <c r="B113" s="146"/>
      <c r="C113" s="37" t="s">
        <v>152</v>
      </c>
    </row>
    <row r="114" spans="1:3" x14ac:dyDescent="0.25">
      <c r="A114" s="147" t="s">
        <v>33</v>
      </c>
      <c r="B114" s="148"/>
      <c r="C114" s="37" t="s">
        <v>34</v>
      </c>
    </row>
    <row r="115" spans="1:3" x14ac:dyDescent="0.25">
      <c r="A115" s="149"/>
      <c r="B115" s="150"/>
      <c r="C115" s="37" t="s">
        <v>35</v>
      </c>
    </row>
    <row r="116" spans="1:3" x14ac:dyDescent="0.25">
      <c r="A116" s="151"/>
      <c r="B116" s="152"/>
      <c r="C116" s="37" t="s">
        <v>153</v>
      </c>
    </row>
    <row r="117" spans="1:3" x14ac:dyDescent="0.25">
      <c r="A117" s="38" t="s">
        <v>36</v>
      </c>
      <c r="B117" s="38"/>
      <c r="C117" s="37" t="s">
        <v>168</v>
      </c>
    </row>
    <row r="118" spans="1:3" x14ac:dyDescent="0.25">
      <c r="A118" s="38" t="s">
        <v>37</v>
      </c>
      <c r="B118" s="38"/>
      <c r="C118" s="49"/>
    </row>
    <row r="120" spans="1:3" ht="15.75" thickBot="1" x14ac:dyDescent="0.3"/>
    <row r="121" spans="1:3" ht="19.5" thickBot="1" x14ac:dyDescent="0.3">
      <c r="A121" s="155" t="s">
        <v>23</v>
      </c>
      <c r="B121" s="156"/>
      <c r="C121" s="68" t="s">
        <v>24</v>
      </c>
    </row>
    <row r="122" spans="1:3" x14ac:dyDescent="0.25">
      <c r="A122" s="157" t="s">
        <v>25</v>
      </c>
      <c r="B122" s="158"/>
      <c r="C122" s="34" t="s">
        <v>193</v>
      </c>
    </row>
    <row r="123" spans="1:3" ht="90" x14ac:dyDescent="0.25">
      <c r="A123" s="159" t="s">
        <v>26</v>
      </c>
      <c r="B123" s="160"/>
      <c r="C123" s="48" t="s">
        <v>188</v>
      </c>
    </row>
    <row r="124" spans="1:3" x14ac:dyDescent="0.25">
      <c r="A124" s="145" t="s">
        <v>27</v>
      </c>
      <c r="B124" s="146"/>
      <c r="C124" s="34" t="s">
        <v>163</v>
      </c>
    </row>
    <row r="125" spans="1:3" ht="75" x14ac:dyDescent="0.25">
      <c r="A125" s="145" t="s">
        <v>142</v>
      </c>
      <c r="B125" s="146"/>
      <c r="C125" s="34" t="s">
        <v>189</v>
      </c>
    </row>
    <row r="126" spans="1:3" x14ac:dyDescent="0.25">
      <c r="A126" s="145" t="s">
        <v>144</v>
      </c>
      <c r="B126" s="146"/>
      <c r="C126" s="34" t="s">
        <v>145</v>
      </c>
    </row>
    <row r="127" spans="1:3" ht="30" x14ac:dyDescent="0.25">
      <c r="A127" s="145" t="s">
        <v>28</v>
      </c>
      <c r="B127" s="146"/>
      <c r="C127" s="34" t="s">
        <v>184</v>
      </c>
    </row>
    <row r="128" spans="1:3" x14ac:dyDescent="0.25">
      <c r="A128" s="153" t="s">
        <v>29</v>
      </c>
      <c r="B128" s="35" t="s">
        <v>55</v>
      </c>
      <c r="C128" s="34" t="s">
        <v>190</v>
      </c>
    </row>
    <row r="129" spans="1:3" x14ac:dyDescent="0.25">
      <c r="A129" s="154"/>
      <c r="B129" s="35" t="s">
        <v>56</v>
      </c>
      <c r="C129" s="34" t="s">
        <v>148</v>
      </c>
    </row>
    <row r="130" spans="1:3" x14ac:dyDescent="0.25">
      <c r="A130" s="145" t="s">
        <v>30</v>
      </c>
      <c r="B130" s="146"/>
      <c r="C130" s="36" t="s">
        <v>85</v>
      </c>
    </row>
    <row r="131" spans="1:3" ht="30" x14ac:dyDescent="0.25">
      <c r="A131" s="145" t="s">
        <v>31</v>
      </c>
      <c r="B131" s="146"/>
      <c r="C131" s="36" t="s">
        <v>194</v>
      </c>
    </row>
    <row r="132" spans="1:3" x14ac:dyDescent="0.25">
      <c r="A132" s="145" t="s">
        <v>32</v>
      </c>
      <c r="B132" s="146"/>
      <c r="C132" s="37" t="s">
        <v>192</v>
      </c>
    </row>
    <row r="133" spans="1:3" x14ac:dyDescent="0.25">
      <c r="A133" s="145" t="s">
        <v>151</v>
      </c>
      <c r="B133" s="146"/>
      <c r="C133" s="37" t="s">
        <v>152</v>
      </c>
    </row>
    <row r="134" spans="1:3" x14ac:dyDescent="0.25">
      <c r="A134" s="147" t="s">
        <v>33</v>
      </c>
      <c r="B134" s="148"/>
      <c r="C134" s="37" t="s">
        <v>34</v>
      </c>
    </row>
    <row r="135" spans="1:3" x14ac:dyDescent="0.25">
      <c r="A135" s="149"/>
      <c r="B135" s="150"/>
      <c r="C135" s="37" t="s">
        <v>35</v>
      </c>
    </row>
    <row r="136" spans="1:3" x14ac:dyDescent="0.25">
      <c r="A136" s="151"/>
      <c r="B136" s="152"/>
      <c r="C136" s="37" t="s">
        <v>153</v>
      </c>
    </row>
    <row r="137" spans="1:3" x14ac:dyDescent="0.25">
      <c r="A137" s="38" t="s">
        <v>36</v>
      </c>
      <c r="B137" s="38"/>
      <c r="C137" s="37" t="s">
        <v>168</v>
      </c>
    </row>
    <row r="138" spans="1:3" x14ac:dyDescent="0.25">
      <c r="A138" s="38" t="s">
        <v>37</v>
      </c>
      <c r="B138" s="38"/>
      <c r="C138" s="49"/>
    </row>
    <row r="140" spans="1:3" ht="15.75" thickBot="1" x14ac:dyDescent="0.3"/>
    <row r="141" spans="1:3" ht="19.5" thickBot="1" x14ac:dyDescent="0.3">
      <c r="A141" s="155" t="s">
        <v>23</v>
      </c>
      <c r="B141" s="156"/>
      <c r="C141" s="68" t="s">
        <v>24</v>
      </c>
    </row>
    <row r="142" spans="1:3" x14ac:dyDescent="0.25">
      <c r="A142" s="157" t="s">
        <v>25</v>
      </c>
      <c r="B142" s="158"/>
      <c r="C142" s="34" t="s">
        <v>195</v>
      </c>
    </row>
    <row r="143" spans="1:3" ht="90" x14ac:dyDescent="0.25">
      <c r="A143" s="159" t="s">
        <v>26</v>
      </c>
      <c r="B143" s="160"/>
      <c r="C143" s="48" t="s">
        <v>188</v>
      </c>
    </row>
    <row r="144" spans="1:3" x14ac:dyDescent="0.25">
      <c r="A144" s="145" t="s">
        <v>27</v>
      </c>
      <c r="B144" s="146"/>
      <c r="C144" s="34" t="s">
        <v>163</v>
      </c>
    </row>
    <row r="145" spans="1:3" ht="60" x14ac:dyDescent="0.25">
      <c r="A145" s="145" t="s">
        <v>142</v>
      </c>
      <c r="B145" s="146"/>
      <c r="C145" s="34" t="s">
        <v>196</v>
      </c>
    </row>
    <row r="146" spans="1:3" x14ac:dyDescent="0.25">
      <c r="A146" s="145" t="s">
        <v>144</v>
      </c>
      <c r="B146" s="146"/>
      <c r="C146" s="34" t="s">
        <v>145</v>
      </c>
    </row>
    <row r="147" spans="1:3" ht="30" x14ac:dyDescent="0.25">
      <c r="A147" s="145" t="s">
        <v>28</v>
      </c>
      <c r="B147" s="146"/>
      <c r="C147" s="34" t="s">
        <v>184</v>
      </c>
    </row>
    <row r="148" spans="1:3" x14ac:dyDescent="0.25">
      <c r="A148" s="153" t="s">
        <v>29</v>
      </c>
      <c r="B148" s="35" t="s">
        <v>55</v>
      </c>
      <c r="C148" s="34" t="s">
        <v>157</v>
      </c>
    </row>
    <row r="149" spans="1:3" x14ac:dyDescent="0.25">
      <c r="A149" s="154"/>
      <c r="B149" s="35" t="s">
        <v>56</v>
      </c>
      <c r="C149" s="34" t="s">
        <v>148</v>
      </c>
    </row>
    <row r="150" spans="1:3" x14ac:dyDescent="0.25">
      <c r="A150" s="145" t="s">
        <v>30</v>
      </c>
      <c r="B150" s="146"/>
      <c r="C150" s="36" t="s">
        <v>85</v>
      </c>
    </row>
    <row r="151" spans="1:3" x14ac:dyDescent="0.25">
      <c r="A151" s="145" t="s">
        <v>31</v>
      </c>
      <c r="B151" s="146"/>
      <c r="C151" s="36" t="s">
        <v>197</v>
      </c>
    </row>
    <row r="152" spans="1:3" x14ac:dyDescent="0.25">
      <c r="A152" s="145" t="s">
        <v>32</v>
      </c>
      <c r="B152" s="146"/>
      <c r="C152" s="37" t="s">
        <v>192</v>
      </c>
    </row>
    <row r="153" spans="1:3" x14ac:dyDescent="0.25">
      <c r="A153" s="145" t="s">
        <v>151</v>
      </c>
      <c r="B153" s="146"/>
      <c r="C153" s="37" t="s">
        <v>152</v>
      </c>
    </row>
    <row r="154" spans="1:3" x14ac:dyDescent="0.25">
      <c r="A154" s="147" t="s">
        <v>33</v>
      </c>
      <c r="B154" s="148"/>
      <c r="C154" s="37" t="s">
        <v>34</v>
      </c>
    </row>
    <row r="155" spans="1:3" x14ac:dyDescent="0.25">
      <c r="A155" s="149"/>
      <c r="B155" s="150"/>
      <c r="C155" s="37" t="s">
        <v>35</v>
      </c>
    </row>
    <row r="156" spans="1:3" x14ac:dyDescent="0.25">
      <c r="A156" s="151"/>
      <c r="B156" s="152"/>
      <c r="C156" s="37" t="s">
        <v>153</v>
      </c>
    </row>
    <row r="157" spans="1:3" x14ac:dyDescent="0.25">
      <c r="A157" s="38" t="s">
        <v>36</v>
      </c>
      <c r="B157" s="38"/>
      <c r="C157" s="37" t="s">
        <v>168</v>
      </c>
    </row>
    <row r="158" spans="1:3" x14ac:dyDescent="0.25">
      <c r="A158" s="38" t="s">
        <v>37</v>
      </c>
      <c r="B158" s="38"/>
      <c r="C158" s="49"/>
    </row>
    <row r="160" spans="1:3" ht="15.75" thickBot="1" x14ac:dyDescent="0.3"/>
    <row r="161" spans="1:3" ht="19.5" thickBot="1" x14ac:dyDescent="0.3">
      <c r="A161" s="155" t="s">
        <v>23</v>
      </c>
      <c r="B161" s="156"/>
      <c r="C161" s="68" t="s">
        <v>24</v>
      </c>
    </row>
    <row r="162" spans="1:3" ht="30" x14ac:dyDescent="0.25">
      <c r="A162" s="157" t="s">
        <v>25</v>
      </c>
      <c r="B162" s="158"/>
      <c r="C162" s="34" t="s">
        <v>199</v>
      </c>
    </row>
    <row r="163" spans="1:3" x14ac:dyDescent="0.25">
      <c r="A163" s="159" t="s">
        <v>26</v>
      </c>
      <c r="B163" s="160"/>
      <c r="C163" s="48" t="s">
        <v>200</v>
      </c>
    </row>
    <row r="164" spans="1:3" x14ac:dyDescent="0.25">
      <c r="A164" s="145" t="s">
        <v>27</v>
      </c>
      <c r="B164" s="146"/>
      <c r="C164" s="34" t="s">
        <v>163</v>
      </c>
    </row>
    <row r="165" spans="1:3" ht="60" x14ac:dyDescent="0.25">
      <c r="A165" s="145" t="s">
        <v>142</v>
      </c>
      <c r="B165" s="146"/>
      <c r="C165" s="34" t="s">
        <v>143</v>
      </c>
    </row>
    <row r="166" spans="1:3" x14ac:dyDescent="0.25">
      <c r="A166" s="145" t="s">
        <v>144</v>
      </c>
      <c r="B166" s="146"/>
      <c r="C166" s="34" t="s">
        <v>145</v>
      </c>
    </row>
    <row r="167" spans="1:3" ht="30" x14ac:dyDescent="0.25">
      <c r="A167" s="145" t="s">
        <v>28</v>
      </c>
      <c r="B167" s="146"/>
      <c r="C167" s="34" t="s">
        <v>184</v>
      </c>
    </row>
    <row r="168" spans="1:3" x14ac:dyDescent="0.25">
      <c r="A168" s="153" t="s">
        <v>29</v>
      </c>
      <c r="B168" s="35" t="s">
        <v>55</v>
      </c>
      <c r="C168" s="34" t="s">
        <v>97</v>
      </c>
    </row>
    <row r="169" spans="1:3" x14ac:dyDescent="0.25">
      <c r="A169" s="154"/>
      <c r="B169" s="35" t="s">
        <v>56</v>
      </c>
      <c r="C169" s="34" t="s">
        <v>148</v>
      </c>
    </row>
    <row r="170" spans="1:3" x14ac:dyDescent="0.25">
      <c r="A170" s="145" t="s">
        <v>30</v>
      </c>
      <c r="B170" s="146"/>
      <c r="C170" s="36" t="s">
        <v>85</v>
      </c>
    </row>
    <row r="171" spans="1:3" ht="45" x14ac:dyDescent="0.25">
      <c r="A171" s="145" t="s">
        <v>31</v>
      </c>
      <c r="B171" s="146"/>
      <c r="C171" s="36" t="s">
        <v>201</v>
      </c>
    </row>
    <row r="172" spans="1:3" x14ac:dyDescent="0.25">
      <c r="A172" s="145" t="s">
        <v>32</v>
      </c>
      <c r="B172" s="146"/>
      <c r="C172" s="37" t="s">
        <v>202</v>
      </c>
    </row>
    <row r="173" spans="1:3" x14ac:dyDescent="0.25">
      <c r="A173" s="145" t="s">
        <v>151</v>
      </c>
      <c r="B173" s="146"/>
      <c r="C173" s="37" t="s">
        <v>152</v>
      </c>
    </row>
    <row r="174" spans="1:3" x14ac:dyDescent="0.25">
      <c r="A174" s="147" t="s">
        <v>33</v>
      </c>
      <c r="B174" s="148"/>
      <c r="C174" s="37" t="s">
        <v>34</v>
      </c>
    </row>
    <row r="175" spans="1:3" x14ac:dyDescent="0.25">
      <c r="A175" s="149"/>
      <c r="B175" s="150"/>
      <c r="C175" s="37" t="s">
        <v>35</v>
      </c>
    </row>
    <row r="176" spans="1:3" x14ac:dyDescent="0.25">
      <c r="A176" s="151"/>
      <c r="B176" s="152"/>
      <c r="C176" s="37" t="s">
        <v>153</v>
      </c>
    </row>
    <row r="177" spans="1:3" ht="30" x14ac:dyDescent="0.25">
      <c r="A177" s="38" t="s">
        <v>36</v>
      </c>
      <c r="B177" s="38"/>
      <c r="C177" s="37" t="s">
        <v>180</v>
      </c>
    </row>
    <row r="178" spans="1:3" x14ac:dyDescent="0.25">
      <c r="A178" s="38" t="s">
        <v>37</v>
      </c>
      <c r="B178" s="38"/>
      <c r="C178" s="37"/>
    </row>
    <row r="180" spans="1:3" ht="15.75" thickBot="1" x14ac:dyDescent="0.3"/>
    <row r="181" spans="1:3" ht="19.5" thickBot="1" x14ac:dyDescent="0.3">
      <c r="A181" s="155" t="s">
        <v>23</v>
      </c>
      <c r="B181" s="156"/>
      <c r="C181" s="68" t="s">
        <v>24</v>
      </c>
    </row>
    <row r="182" spans="1:3" x14ac:dyDescent="0.25">
      <c r="A182" s="157" t="s">
        <v>25</v>
      </c>
      <c r="B182" s="158"/>
      <c r="C182" s="5" t="s">
        <v>203</v>
      </c>
    </row>
    <row r="183" spans="1:3" ht="90" x14ac:dyDescent="0.25">
      <c r="A183" s="159" t="s">
        <v>26</v>
      </c>
      <c r="B183" s="160"/>
      <c r="C183" s="48" t="s">
        <v>204</v>
      </c>
    </row>
    <row r="184" spans="1:3" x14ac:dyDescent="0.25">
      <c r="A184" s="145" t="s">
        <v>27</v>
      </c>
      <c r="B184" s="146"/>
      <c r="C184" s="34" t="s">
        <v>163</v>
      </c>
    </row>
    <row r="185" spans="1:3" ht="60" x14ac:dyDescent="0.25">
      <c r="A185" s="145" t="s">
        <v>142</v>
      </c>
      <c r="B185" s="146"/>
      <c r="C185" s="34" t="s">
        <v>143</v>
      </c>
    </row>
    <row r="186" spans="1:3" x14ac:dyDescent="0.25">
      <c r="A186" s="145" t="s">
        <v>144</v>
      </c>
      <c r="B186" s="146"/>
      <c r="C186" s="31" t="s">
        <v>145</v>
      </c>
    </row>
    <row r="187" spans="1:3" ht="30" x14ac:dyDescent="0.25">
      <c r="A187" s="145" t="s">
        <v>28</v>
      </c>
      <c r="B187" s="146"/>
      <c r="C187" s="31" t="s">
        <v>184</v>
      </c>
    </row>
    <row r="188" spans="1:3" x14ac:dyDescent="0.25">
      <c r="A188" s="153" t="s">
        <v>29</v>
      </c>
      <c r="B188" s="35" t="s">
        <v>55</v>
      </c>
      <c r="C188" s="50" t="s">
        <v>205</v>
      </c>
    </row>
    <row r="189" spans="1:3" x14ac:dyDescent="0.25">
      <c r="A189" s="154"/>
      <c r="B189" s="35" t="s">
        <v>56</v>
      </c>
      <c r="C189" s="31" t="s">
        <v>148</v>
      </c>
    </row>
    <row r="190" spans="1:3" x14ac:dyDescent="0.25">
      <c r="A190" s="145" t="s">
        <v>30</v>
      </c>
      <c r="B190" s="146"/>
      <c r="C190" s="47" t="s">
        <v>85</v>
      </c>
    </row>
    <row r="191" spans="1:3" ht="30" x14ac:dyDescent="0.25">
      <c r="A191" s="145" t="s">
        <v>31</v>
      </c>
      <c r="B191" s="146"/>
      <c r="C191" s="47" t="s">
        <v>206</v>
      </c>
    </row>
    <row r="192" spans="1:3" x14ac:dyDescent="0.25">
      <c r="A192" s="145" t="s">
        <v>32</v>
      </c>
      <c r="B192" s="146"/>
      <c r="C192" s="4" t="s">
        <v>192</v>
      </c>
    </row>
    <row r="193" spans="1:3" x14ac:dyDescent="0.25">
      <c r="A193" s="145" t="s">
        <v>151</v>
      </c>
      <c r="B193" s="146"/>
      <c r="C193" s="4" t="s">
        <v>152</v>
      </c>
    </row>
    <row r="194" spans="1:3" x14ac:dyDescent="0.25">
      <c r="A194" s="147" t="s">
        <v>33</v>
      </c>
      <c r="B194" s="148"/>
      <c r="C194" s="4" t="s">
        <v>34</v>
      </c>
    </row>
    <row r="195" spans="1:3" x14ac:dyDescent="0.25">
      <c r="A195" s="149"/>
      <c r="B195" s="150"/>
      <c r="C195" s="4" t="s">
        <v>35</v>
      </c>
    </row>
    <row r="196" spans="1:3" x14ac:dyDescent="0.25">
      <c r="A196" s="151"/>
      <c r="B196" s="152"/>
      <c r="C196" s="4" t="s">
        <v>153</v>
      </c>
    </row>
    <row r="197" spans="1:3" x14ac:dyDescent="0.25">
      <c r="A197" s="38" t="s">
        <v>36</v>
      </c>
      <c r="B197" s="38"/>
      <c r="C197" s="4" t="s">
        <v>207</v>
      </c>
    </row>
    <row r="198" spans="1:3" x14ac:dyDescent="0.25">
      <c r="A198" s="38" t="s">
        <v>37</v>
      </c>
      <c r="B198" s="38"/>
      <c r="C198" s="4"/>
    </row>
    <row r="200" spans="1:3" ht="15.75" thickBot="1" x14ac:dyDescent="0.3"/>
    <row r="201" spans="1:3" ht="19.5" thickBot="1" x14ac:dyDescent="0.3">
      <c r="A201" s="155" t="s">
        <v>23</v>
      </c>
      <c r="B201" s="156"/>
      <c r="C201" s="68" t="s">
        <v>24</v>
      </c>
    </row>
    <row r="202" spans="1:3" ht="30" x14ac:dyDescent="0.25">
      <c r="A202" s="157" t="s">
        <v>25</v>
      </c>
      <c r="B202" s="158"/>
      <c r="C202" s="5" t="s">
        <v>208</v>
      </c>
    </row>
    <row r="203" spans="1:3" ht="45" x14ac:dyDescent="0.25">
      <c r="A203" s="159" t="s">
        <v>26</v>
      </c>
      <c r="B203" s="160"/>
      <c r="C203" s="48" t="s">
        <v>209</v>
      </c>
    </row>
    <row r="204" spans="1:3" x14ac:dyDescent="0.25">
      <c r="A204" s="145" t="s">
        <v>27</v>
      </c>
      <c r="B204" s="146"/>
      <c r="C204" s="34" t="s">
        <v>163</v>
      </c>
    </row>
    <row r="205" spans="1:3" ht="60" x14ac:dyDescent="0.25">
      <c r="A205" s="145" t="s">
        <v>142</v>
      </c>
      <c r="B205" s="146"/>
      <c r="C205" s="34" t="s">
        <v>143</v>
      </c>
    </row>
    <row r="206" spans="1:3" x14ac:dyDescent="0.25">
      <c r="A206" s="145" t="s">
        <v>144</v>
      </c>
      <c r="B206" s="146"/>
      <c r="C206" s="31" t="s">
        <v>145</v>
      </c>
    </row>
    <row r="207" spans="1:3" ht="30" x14ac:dyDescent="0.25">
      <c r="A207" s="145" t="s">
        <v>28</v>
      </c>
      <c r="B207" s="146"/>
      <c r="C207" s="34" t="s">
        <v>184</v>
      </c>
    </row>
    <row r="208" spans="1:3" x14ac:dyDescent="0.25">
      <c r="A208" s="153" t="s">
        <v>29</v>
      </c>
      <c r="B208" s="35" t="s">
        <v>55</v>
      </c>
      <c r="C208" s="50" t="s">
        <v>157</v>
      </c>
    </row>
    <row r="209" spans="1:3" x14ac:dyDescent="0.25">
      <c r="A209" s="154"/>
      <c r="B209" s="35" t="s">
        <v>56</v>
      </c>
      <c r="C209" s="31" t="s">
        <v>148</v>
      </c>
    </row>
    <row r="210" spans="1:3" x14ac:dyDescent="0.25">
      <c r="A210" s="145" t="s">
        <v>30</v>
      </c>
      <c r="B210" s="146"/>
      <c r="C210" s="47" t="s">
        <v>85</v>
      </c>
    </row>
    <row r="211" spans="1:3" ht="30" x14ac:dyDescent="0.25">
      <c r="A211" s="145" t="s">
        <v>31</v>
      </c>
      <c r="B211" s="146"/>
      <c r="C211" s="47" t="s">
        <v>210</v>
      </c>
    </row>
    <row r="212" spans="1:3" x14ac:dyDescent="0.25">
      <c r="A212" s="145" t="s">
        <v>32</v>
      </c>
      <c r="B212" s="146"/>
      <c r="C212" s="4" t="s">
        <v>192</v>
      </c>
    </row>
    <row r="213" spans="1:3" x14ac:dyDescent="0.25">
      <c r="A213" s="145" t="s">
        <v>151</v>
      </c>
      <c r="B213" s="146"/>
      <c r="C213" s="4" t="s">
        <v>152</v>
      </c>
    </row>
    <row r="214" spans="1:3" x14ac:dyDescent="0.25">
      <c r="A214" s="147" t="s">
        <v>33</v>
      </c>
      <c r="B214" s="148"/>
      <c r="C214" s="4" t="s">
        <v>34</v>
      </c>
    </row>
    <row r="215" spans="1:3" x14ac:dyDescent="0.25">
      <c r="A215" s="149"/>
      <c r="B215" s="150"/>
      <c r="C215" s="4" t="s">
        <v>35</v>
      </c>
    </row>
    <row r="216" spans="1:3" x14ac:dyDescent="0.25">
      <c r="A216" s="151"/>
      <c r="B216" s="152"/>
      <c r="C216" s="4" t="s">
        <v>153</v>
      </c>
    </row>
    <row r="217" spans="1:3" x14ac:dyDescent="0.25">
      <c r="A217" s="38" t="s">
        <v>36</v>
      </c>
      <c r="B217" s="38"/>
      <c r="C217" s="4" t="s">
        <v>207</v>
      </c>
    </row>
    <row r="218" spans="1:3" x14ac:dyDescent="0.25">
      <c r="A218" s="38" t="s">
        <v>37</v>
      </c>
      <c r="B218" s="38"/>
      <c r="C218" s="4"/>
    </row>
    <row r="220" spans="1:3" ht="15.75" thickBot="1" x14ac:dyDescent="0.3"/>
    <row r="221" spans="1:3" ht="19.5" thickBot="1" x14ac:dyDescent="0.3">
      <c r="A221" s="155" t="s">
        <v>23</v>
      </c>
      <c r="B221" s="156"/>
      <c r="C221" s="68" t="s">
        <v>24</v>
      </c>
    </row>
    <row r="222" spans="1:3" x14ac:dyDescent="0.25">
      <c r="A222" s="157" t="s">
        <v>25</v>
      </c>
      <c r="B222" s="158"/>
      <c r="C222" s="34" t="s">
        <v>211</v>
      </c>
    </row>
    <row r="223" spans="1:3" x14ac:dyDescent="0.25">
      <c r="A223" s="159" t="s">
        <v>26</v>
      </c>
      <c r="B223" s="160"/>
      <c r="C223" s="34" t="s">
        <v>212</v>
      </c>
    </row>
    <row r="224" spans="1:3" x14ac:dyDescent="0.25">
      <c r="A224" s="145" t="s">
        <v>27</v>
      </c>
      <c r="B224" s="146"/>
      <c r="C224" s="34" t="s">
        <v>213</v>
      </c>
    </row>
    <row r="225" spans="1:3" x14ac:dyDescent="0.25">
      <c r="A225" s="145" t="s">
        <v>142</v>
      </c>
      <c r="B225" s="146"/>
      <c r="C225" s="34" t="s">
        <v>214</v>
      </c>
    </row>
    <row r="226" spans="1:3" x14ac:dyDescent="0.25">
      <c r="A226" s="145" t="s">
        <v>144</v>
      </c>
      <c r="B226" s="146"/>
      <c r="C226" s="34" t="s">
        <v>215</v>
      </c>
    </row>
    <row r="227" spans="1:3" ht="30" x14ac:dyDescent="0.25">
      <c r="A227" s="145" t="s">
        <v>28</v>
      </c>
      <c r="B227" s="146"/>
      <c r="C227" s="34" t="s">
        <v>216</v>
      </c>
    </row>
    <row r="228" spans="1:3" ht="105" x14ac:dyDescent="0.25">
      <c r="A228" s="153" t="s">
        <v>29</v>
      </c>
      <c r="B228" s="35" t="s">
        <v>55</v>
      </c>
      <c r="C228" s="34" t="s">
        <v>217</v>
      </c>
    </row>
    <row r="229" spans="1:3" x14ac:dyDescent="0.25">
      <c r="A229" s="154"/>
      <c r="B229" s="35" t="s">
        <v>56</v>
      </c>
      <c r="C229" s="34" t="s">
        <v>148</v>
      </c>
    </row>
    <row r="230" spans="1:3" x14ac:dyDescent="0.25">
      <c r="A230" s="145" t="s">
        <v>30</v>
      </c>
      <c r="B230" s="146"/>
      <c r="C230" s="51" t="s">
        <v>218</v>
      </c>
    </row>
    <row r="231" spans="1:3" x14ac:dyDescent="0.25">
      <c r="A231" s="145" t="s">
        <v>31</v>
      </c>
      <c r="B231" s="146"/>
      <c r="C231" s="36" t="s">
        <v>219</v>
      </c>
    </row>
    <row r="232" spans="1:3" x14ac:dyDescent="0.25">
      <c r="A232" s="145" t="s">
        <v>32</v>
      </c>
      <c r="B232" s="146"/>
      <c r="C232" s="37" t="s">
        <v>220</v>
      </c>
    </row>
    <row r="233" spans="1:3" ht="30" x14ac:dyDescent="0.25">
      <c r="A233" s="145" t="s">
        <v>151</v>
      </c>
      <c r="B233" s="146"/>
      <c r="C233" s="37" t="s">
        <v>167</v>
      </c>
    </row>
    <row r="234" spans="1:3" x14ac:dyDescent="0.25">
      <c r="A234" s="147" t="s">
        <v>33</v>
      </c>
      <c r="B234" s="148"/>
      <c r="C234" s="37" t="s">
        <v>34</v>
      </c>
    </row>
    <row r="235" spans="1:3" x14ac:dyDescent="0.25">
      <c r="A235" s="149"/>
      <c r="B235" s="150"/>
      <c r="C235" s="37" t="s">
        <v>35</v>
      </c>
    </row>
    <row r="236" spans="1:3" x14ac:dyDescent="0.25">
      <c r="A236" s="151"/>
      <c r="B236" s="152"/>
      <c r="C236" s="37" t="s">
        <v>153</v>
      </c>
    </row>
    <row r="237" spans="1:3" ht="30" x14ac:dyDescent="0.25">
      <c r="A237" s="38" t="s">
        <v>36</v>
      </c>
      <c r="B237" s="38"/>
      <c r="C237" s="37" t="s">
        <v>180</v>
      </c>
    </row>
    <row r="238" spans="1:3" x14ac:dyDescent="0.25">
      <c r="A238" s="38" t="s">
        <v>37</v>
      </c>
      <c r="B238" s="38"/>
      <c r="C238" s="37"/>
    </row>
  </sheetData>
  <mergeCells count="156">
    <mergeCell ref="A1:B1"/>
    <mergeCell ref="A14:B16"/>
    <mergeCell ref="A7:B7"/>
    <mergeCell ref="A8:A9"/>
    <mergeCell ref="A10:B10"/>
    <mergeCell ref="A11:B11"/>
    <mergeCell ref="A12:B12"/>
    <mergeCell ref="A13:B13"/>
    <mergeCell ref="A6:B6"/>
    <mergeCell ref="A2:B2"/>
    <mergeCell ref="A3:B3"/>
    <mergeCell ref="A4:B4"/>
    <mergeCell ref="A5:B5"/>
    <mergeCell ref="A26:B26"/>
    <mergeCell ref="A27:B27"/>
    <mergeCell ref="A28:A29"/>
    <mergeCell ref="A30:B30"/>
    <mergeCell ref="A31:B31"/>
    <mergeCell ref="A21:B21"/>
    <mergeCell ref="A22:B22"/>
    <mergeCell ref="A23:B23"/>
    <mergeCell ref="A24:B24"/>
    <mergeCell ref="A25:B25"/>
    <mergeCell ref="A43:B43"/>
    <mergeCell ref="A44:B44"/>
    <mergeCell ref="A45:B45"/>
    <mergeCell ref="A46:B46"/>
    <mergeCell ref="A47:B47"/>
    <mergeCell ref="A32:B32"/>
    <mergeCell ref="A33:B33"/>
    <mergeCell ref="A34:B36"/>
    <mergeCell ref="A41:B41"/>
    <mergeCell ref="A42:B42"/>
    <mergeCell ref="A54:B56"/>
    <mergeCell ref="A61:B61"/>
    <mergeCell ref="A62:B62"/>
    <mergeCell ref="A63:B63"/>
    <mergeCell ref="A64:B64"/>
    <mergeCell ref="A48:A49"/>
    <mergeCell ref="A50:B50"/>
    <mergeCell ref="A51:B51"/>
    <mergeCell ref="A52:B52"/>
    <mergeCell ref="A53:B53"/>
    <mergeCell ref="A71:B71"/>
    <mergeCell ref="A72:B72"/>
    <mergeCell ref="A73:B73"/>
    <mergeCell ref="A74:B76"/>
    <mergeCell ref="A81:B81"/>
    <mergeCell ref="A65:B65"/>
    <mergeCell ref="A66:B66"/>
    <mergeCell ref="A67:B67"/>
    <mergeCell ref="A68:A69"/>
    <mergeCell ref="A70:B70"/>
    <mergeCell ref="A87:B87"/>
    <mergeCell ref="A88:A89"/>
    <mergeCell ref="A90:B90"/>
    <mergeCell ref="A91:B91"/>
    <mergeCell ref="A92:B92"/>
    <mergeCell ref="A82:B82"/>
    <mergeCell ref="A83:B83"/>
    <mergeCell ref="A84:B84"/>
    <mergeCell ref="A85:B85"/>
    <mergeCell ref="A86:B86"/>
    <mergeCell ref="A104:B104"/>
    <mergeCell ref="A105:B105"/>
    <mergeCell ref="A106:B106"/>
    <mergeCell ref="A107:B107"/>
    <mergeCell ref="A108:A109"/>
    <mergeCell ref="A93:B93"/>
    <mergeCell ref="A94:B96"/>
    <mergeCell ref="A101:B101"/>
    <mergeCell ref="A102:B102"/>
    <mergeCell ref="A103:B103"/>
    <mergeCell ref="A121:B121"/>
    <mergeCell ref="A122:B122"/>
    <mergeCell ref="A123:B123"/>
    <mergeCell ref="A124:B124"/>
    <mergeCell ref="A125:B125"/>
    <mergeCell ref="A110:B110"/>
    <mergeCell ref="A111:B111"/>
    <mergeCell ref="A112:B112"/>
    <mergeCell ref="A113:B113"/>
    <mergeCell ref="A114:B116"/>
    <mergeCell ref="A132:B132"/>
    <mergeCell ref="A133:B133"/>
    <mergeCell ref="A134:B136"/>
    <mergeCell ref="A141:B141"/>
    <mergeCell ref="A142:B142"/>
    <mergeCell ref="A126:B126"/>
    <mergeCell ref="A127:B127"/>
    <mergeCell ref="A128:A129"/>
    <mergeCell ref="A130:B130"/>
    <mergeCell ref="A131:B131"/>
    <mergeCell ref="A148:A149"/>
    <mergeCell ref="A150:B150"/>
    <mergeCell ref="A151:B151"/>
    <mergeCell ref="A152:B152"/>
    <mergeCell ref="A153:B153"/>
    <mergeCell ref="A143:B143"/>
    <mergeCell ref="A144:B144"/>
    <mergeCell ref="A145:B145"/>
    <mergeCell ref="A146:B146"/>
    <mergeCell ref="A147:B147"/>
    <mergeCell ref="A165:B165"/>
    <mergeCell ref="A166:B166"/>
    <mergeCell ref="A167:B167"/>
    <mergeCell ref="A168:A169"/>
    <mergeCell ref="A170:B170"/>
    <mergeCell ref="A154:B156"/>
    <mergeCell ref="A161:B161"/>
    <mergeCell ref="A162:B162"/>
    <mergeCell ref="A163:B163"/>
    <mergeCell ref="A164:B164"/>
    <mergeCell ref="A182:B182"/>
    <mergeCell ref="A183:B183"/>
    <mergeCell ref="A184:B184"/>
    <mergeCell ref="A185:B185"/>
    <mergeCell ref="A186:B186"/>
    <mergeCell ref="A171:B171"/>
    <mergeCell ref="A172:B172"/>
    <mergeCell ref="A173:B173"/>
    <mergeCell ref="A174:B176"/>
    <mergeCell ref="A181:B181"/>
    <mergeCell ref="A193:B193"/>
    <mergeCell ref="A194:B196"/>
    <mergeCell ref="A201:B201"/>
    <mergeCell ref="A202:B202"/>
    <mergeCell ref="A203:B203"/>
    <mergeCell ref="A187:B187"/>
    <mergeCell ref="A188:A189"/>
    <mergeCell ref="A190:B190"/>
    <mergeCell ref="A191:B191"/>
    <mergeCell ref="A192:B192"/>
    <mergeCell ref="A210:B210"/>
    <mergeCell ref="A211:B211"/>
    <mergeCell ref="A212:B212"/>
    <mergeCell ref="A213:B213"/>
    <mergeCell ref="A214:B216"/>
    <mergeCell ref="A204:B204"/>
    <mergeCell ref="A205:B205"/>
    <mergeCell ref="A206:B206"/>
    <mergeCell ref="A207:B207"/>
    <mergeCell ref="A208:A209"/>
    <mergeCell ref="A232:B232"/>
    <mergeCell ref="A233:B233"/>
    <mergeCell ref="A234:B236"/>
    <mergeCell ref="A226:B226"/>
    <mergeCell ref="A227:B227"/>
    <mergeCell ref="A228:A229"/>
    <mergeCell ref="A230:B230"/>
    <mergeCell ref="A231:B231"/>
    <mergeCell ref="A221:B221"/>
    <mergeCell ref="A222:B222"/>
    <mergeCell ref="A223:B223"/>
    <mergeCell ref="A224:B224"/>
    <mergeCell ref="A225:B225"/>
  </mergeCells>
  <pageMargins left="0.7" right="0.7" top="0.75" bottom="0.75" header="0.3" footer="0.3"/>
  <pageSetup orientation="portrait" r:id="rId1"/>
  <headerFooter>
    <oddHeader xml:space="preserve">&amp;C&amp;"Arial,Negrita"&amp;14Anexo III: Ficha Técnica del Indicador 2019&amp;"-,Normal"&amp;11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26"/>
  <sheetViews>
    <sheetView showGridLines="0" zoomScale="75" zoomScaleNormal="75" workbookViewId="0">
      <selection activeCell="C12" sqref="C12"/>
    </sheetView>
  </sheetViews>
  <sheetFormatPr baseColWidth="10" defaultColWidth="11.42578125" defaultRowHeight="15" x14ac:dyDescent="0.25"/>
  <cols>
    <col min="1" max="1" width="38.28515625" style="2" customWidth="1"/>
    <col min="2" max="2" width="23.85546875" style="2" customWidth="1"/>
    <col min="3" max="3" width="53.5703125" style="2" customWidth="1"/>
    <col min="4" max="5" width="31.140625" style="2" customWidth="1"/>
    <col min="6" max="6" width="9.42578125" style="2" customWidth="1"/>
    <col min="7" max="7" width="10.5703125" style="2" customWidth="1"/>
    <col min="8" max="8" width="11.28515625" style="2" customWidth="1"/>
    <col min="9" max="9" width="12.140625" style="2" customWidth="1"/>
    <col min="10" max="12" width="12.42578125" style="2" customWidth="1"/>
    <col min="13" max="13" width="14.7109375" style="2" customWidth="1"/>
    <col min="14" max="14" width="36.7109375" style="2" customWidth="1"/>
    <col min="15" max="16384" width="11.42578125" style="2"/>
  </cols>
  <sheetData>
    <row r="1" spans="1:15" ht="16.5" thickBot="1" x14ac:dyDescent="0.3">
      <c r="A1" s="175" t="s">
        <v>57</v>
      </c>
      <c r="B1" s="175"/>
      <c r="C1" s="175"/>
      <c r="D1" s="175"/>
      <c r="E1" s="175"/>
      <c r="F1" s="175"/>
      <c r="G1" s="175"/>
      <c r="H1" s="175"/>
      <c r="I1" s="175"/>
      <c r="J1" s="175"/>
      <c r="K1" s="175"/>
      <c r="L1" s="175"/>
      <c r="M1" s="175"/>
      <c r="N1" s="175"/>
    </row>
    <row r="2" spans="1:15" ht="16.5" thickBot="1" x14ac:dyDescent="0.3">
      <c r="A2" s="186" t="s">
        <v>58</v>
      </c>
      <c r="B2" s="186"/>
      <c r="C2" s="186"/>
      <c r="D2" s="186"/>
      <c r="E2" s="186"/>
      <c r="F2" s="186"/>
      <c r="G2" s="186"/>
      <c r="H2" s="186"/>
      <c r="I2" s="186"/>
      <c r="J2" s="186"/>
      <c r="K2" s="186"/>
      <c r="L2" s="186"/>
      <c r="M2" s="186"/>
      <c r="N2" s="186"/>
    </row>
    <row r="3" spans="1:15" ht="16.5" thickBot="1" x14ac:dyDescent="0.3">
      <c r="A3" s="176" t="s">
        <v>42</v>
      </c>
      <c r="B3" s="177"/>
      <c r="C3" s="177"/>
      <c r="D3" s="178" t="s">
        <v>221</v>
      </c>
      <c r="E3" s="179"/>
      <c r="F3" s="179"/>
      <c r="G3" s="179"/>
      <c r="H3" s="179"/>
      <c r="I3" s="179"/>
      <c r="J3" s="179"/>
      <c r="K3" s="179"/>
      <c r="L3" s="179"/>
      <c r="M3" s="179"/>
      <c r="N3" s="180"/>
    </row>
    <row r="4" spans="1:15" ht="16.5" thickBot="1" x14ac:dyDescent="0.3">
      <c r="A4" s="181" t="s">
        <v>43</v>
      </c>
      <c r="B4" s="182"/>
      <c r="C4" s="183"/>
      <c r="D4" s="178" t="s">
        <v>222</v>
      </c>
      <c r="E4" s="179"/>
      <c r="F4" s="179"/>
      <c r="G4" s="179"/>
      <c r="H4" s="179"/>
      <c r="I4" s="179"/>
      <c r="J4" s="179"/>
      <c r="K4" s="179"/>
      <c r="L4" s="179"/>
      <c r="M4" s="179"/>
      <c r="N4" s="180"/>
    </row>
    <row r="5" spans="1:15" ht="16.5" thickBot="1" x14ac:dyDescent="0.3">
      <c r="A5" s="176" t="s">
        <v>44</v>
      </c>
      <c r="B5" s="177"/>
      <c r="C5" s="177"/>
      <c r="D5" s="178" t="s">
        <v>38</v>
      </c>
      <c r="E5" s="179"/>
      <c r="F5" s="179"/>
      <c r="G5" s="179"/>
      <c r="H5" s="179"/>
      <c r="I5" s="179"/>
      <c r="J5" s="179"/>
      <c r="K5" s="179"/>
      <c r="L5" s="179"/>
      <c r="M5" s="179"/>
      <c r="N5" s="180"/>
    </row>
    <row r="6" spans="1:15" ht="16.5" thickBot="1" x14ac:dyDescent="0.3">
      <c r="A6" s="176" t="s">
        <v>45</v>
      </c>
      <c r="B6" s="177"/>
      <c r="C6" s="184"/>
      <c r="D6" s="178" t="s">
        <v>223</v>
      </c>
      <c r="E6" s="179"/>
      <c r="F6" s="179"/>
      <c r="G6" s="179"/>
      <c r="H6" s="179"/>
      <c r="I6" s="179"/>
      <c r="J6" s="179"/>
      <c r="K6" s="179"/>
      <c r="L6" s="179"/>
      <c r="M6" s="179"/>
      <c r="N6" s="180"/>
    </row>
    <row r="7" spans="1:15" ht="15.75" x14ac:dyDescent="0.25">
      <c r="A7" s="185"/>
      <c r="B7" s="185"/>
      <c r="C7" s="185"/>
      <c r="D7" s="185"/>
      <c r="E7" s="185"/>
      <c r="F7" s="185"/>
      <c r="G7" s="185"/>
      <c r="H7" s="185"/>
      <c r="I7" s="185"/>
      <c r="J7" s="185"/>
      <c r="K7" s="185"/>
      <c r="L7" s="185"/>
      <c r="M7" s="185"/>
      <c r="N7" s="185"/>
    </row>
    <row r="8" spans="1:15" ht="45" customHeight="1" x14ac:dyDescent="0.25">
      <c r="A8" s="174" t="s">
        <v>46</v>
      </c>
      <c r="B8" s="174"/>
      <c r="C8" s="174"/>
      <c r="D8" s="174"/>
      <c r="E8" s="174"/>
      <c r="F8" s="174"/>
      <c r="G8" s="174"/>
      <c r="H8" s="174"/>
      <c r="I8" s="174"/>
      <c r="J8" s="174"/>
      <c r="K8" s="174"/>
      <c r="L8" s="174"/>
      <c r="M8" s="174"/>
      <c r="N8" s="174"/>
    </row>
    <row r="9" spans="1:15" ht="42.75" customHeight="1" x14ac:dyDescent="0.25">
      <c r="A9" s="187" t="s">
        <v>59</v>
      </c>
      <c r="B9" s="187" t="s">
        <v>47</v>
      </c>
      <c r="C9" s="187" t="s">
        <v>48</v>
      </c>
      <c r="D9" s="187" t="s">
        <v>49</v>
      </c>
      <c r="E9" s="187" t="s">
        <v>60</v>
      </c>
      <c r="F9" s="187" t="s">
        <v>254</v>
      </c>
      <c r="G9" s="187"/>
      <c r="H9" s="187"/>
      <c r="I9" s="187"/>
      <c r="J9" s="187" t="s">
        <v>253</v>
      </c>
      <c r="K9" s="187"/>
      <c r="L9" s="187"/>
      <c r="M9" s="187"/>
      <c r="N9" s="187" t="s">
        <v>50</v>
      </c>
    </row>
    <row r="10" spans="1:15" ht="43.5" customHeight="1" x14ac:dyDescent="0.25">
      <c r="A10" s="187"/>
      <c r="B10" s="187"/>
      <c r="C10" s="187"/>
      <c r="D10" s="187"/>
      <c r="E10" s="187"/>
      <c r="F10" s="187"/>
      <c r="G10" s="187"/>
      <c r="H10" s="187"/>
      <c r="I10" s="187"/>
      <c r="J10" s="187"/>
      <c r="K10" s="187"/>
      <c r="L10" s="187"/>
      <c r="M10" s="187"/>
      <c r="N10" s="187"/>
    </row>
    <row r="11" spans="1:15" ht="58.5" customHeight="1" x14ac:dyDescent="0.25">
      <c r="A11" s="188"/>
      <c r="B11" s="188"/>
      <c r="C11" s="188"/>
      <c r="D11" s="188"/>
      <c r="E11" s="188"/>
      <c r="F11" s="6" t="s">
        <v>51</v>
      </c>
      <c r="G11" s="6" t="s">
        <v>52</v>
      </c>
      <c r="H11" s="6" t="s">
        <v>53</v>
      </c>
      <c r="I11" s="6" t="s">
        <v>54</v>
      </c>
      <c r="J11" s="6" t="s">
        <v>51</v>
      </c>
      <c r="K11" s="6" t="s">
        <v>52</v>
      </c>
      <c r="L11" s="6" t="s">
        <v>53</v>
      </c>
      <c r="M11" s="6" t="s">
        <v>54</v>
      </c>
      <c r="N11" s="188"/>
    </row>
    <row r="12" spans="1:15" ht="123.75" customHeight="1" x14ac:dyDescent="0.25">
      <c r="A12" s="7" t="s">
        <v>224</v>
      </c>
      <c r="B12" s="7" t="s">
        <v>235</v>
      </c>
      <c r="C12" s="8" t="s">
        <v>239</v>
      </c>
      <c r="D12" s="7" t="s">
        <v>251</v>
      </c>
      <c r="E12" s="7">
        <v>1724.29</v>
      </c>
      <c r="F12" s="7">
        <v>0</v>
      </c>
      <c r="G12" s="7">
        <v>0</v>
      </c>
      <c r="H12" s="7">
        <v>0</v>
      </c>
      <c r="I12" s="9">
        <v>0</v>
      </c>
      <c r="J12" s="7">
        <v>0</v>
      </c>
      <c r="K12" s="7">
        <v>0</v>
      </c>
      <c r="L12" s="7">
        <v>0</v>
      </c>
      <c r="M12" s="7">
        <v>0</v>
      </c>
      <c r="N12" s="7" t="s">
        <v>255</v>
      </c>
      <c r="O12" s="3"/>
    </row>
    <row r="13" spans="1:15" ht="99.95" customHeight="1" x14ac:dyDescent="0.25">
      <c r="A13" s="7" t="s">
        <v>225</v>
      </c>
      <c r="B13" s="7" t="s">
        <v>236</v>
      </c>
      <c r="C13" s="8" t="s">
        <v>240</v>
      </c>
      <c r="D13" s="7" t="s">
        <v>251</v>
      </c>
      <c r="E13" s="7">
        <v>6510.44</v>
      </c>
      <c r="F13" s="7">
        <v>134.13999999999999</v>
      </c>
      <c r="G13" s="7">
        <v>0</v>
      </c>
      <c r="H13" s="7">
        <v>0</v>
      </c>
      <c r="I13" s="7">
        <v>0</v>
      </c>
      <c r="J13" s="7">
        <v>0</v>
      </c>
      <c r="K13" s="7">
        <v>5633.38</v>
      </c>
      <c r="L13" s="7">
        <v>0</v>
      </c>
      <c r="M13" s="7">
        <v>0</v>
      </c>
      <c r="N13" s="7" t="s">
        <v>256</v>
      </c>
    </row>
    <row r="14" spans="1:15" ht="99.95" customHeight="1" x14ac:dyDescent="0.25">
      <c r="A14" s="7" t="s">
        <v>226</v>
      </c>
      <c r="B14" s="7" t="s">
        <v>236</v>
      </c>
      <c r="C14" s="52" t="s">
        <v>241</v>
      </c>
      <c r="D14" s="7" t="s">
        <v>251</v>
      </c>
      <c r="E14" s="7">
        <v>30553.919999999998</v>
      </c>
      <c r="F14" s="7">
        <v>0</v>
      </c>
      <c r="G14" s="7">
        <v>18436.96</v>
      </c>
      <c r="H14" s="7">
        <v>0</v>
      </c>
      <c r="I14" s="7">
        <v>0</v>
      </c>
      <c r="J14" s="7">
        <v>0</v>
      </c>
      <c r="K14" s="7">
        <v>0</v>
      </c>
      <c r="L14" s="7">
        <v>0</v>
      </c>
      <c r="M14" s="7">
        <v>0</v>
      </c>
      <c r="N14" s="7" t="s">
        <v>257</v>
      </c>
    </row>
    <row r="15" spans="1:15" ht="99.95" customHeight="1" x14ac:dyDescent="0.25">
      <c r="A15" s="7" t="s">
        <v>227</v>
      </c>
      <c r="B15" s="7" t="s">
        <v>236</v>
      </c>
      <c r="C15" s="8" t="s">
        <v>242</v>
      </c>
      <c r="D15" s="7" t="s">
        <v>251</v>
      </c>
      <c r="E15" s="7">
        <v>0</v>
      </c>
      <c r="F15" s="7">
        <v>0</v>
      </c>
      <c r="G15" s="7">
        <v>0</v>
      </c>
      <c r="H15" s="7">
        <v>0</v>
      </c>
      <c r="I15" s="7">
        <v>0</v>
      </c>
      <c r="J15" s="7">
        <v>0</v>
      </c>
      <c r="K15" s="7">
        <v>0</v>
      </c>
      <c r="L15" s="7">
        <v>0</v>
      </c>
      <c r="M15" s="7">
        <v>0</v>
      </c>
      <c r="N15" s="7" t="s">
        <v>257</v>
      </c>
    </row>
    <row r="16" spans="1:15" ht="99.95" customHeight="1" x14ac:dyDescent="0.25">
      <c r="A16" s="7" t="s">
        <v>228</v>
      </c>
      <c r="B16" s="7" t="s">
        <v>235</v>
      </c>
      <c r="C16" s="8" t="s">
        <v>244</v>
      </c>
      <c r="D16" s="7" t="s">
        <v>251</v>
      </c>
      <c r="E16" s="7">
        <v>0</v>
      </c>
      <c r="F16" s="7">
        <v>0</v>
      </c>
      <c r="G16" s="7">
        <v>0</v>
      </c>
      <c r="H16" s="7">
        <v>0</v>
      </c>
      <c r="I16" s="7">
        <v>0</v>
      </c>
      <c r="J16" s="7">
        <v>0</v>
      </c>
      <c r="K16" s="7">
        <v>0</v>
      </c>
      <c r="L16" s="7">
        <v>0</v>
      </c>
      <c r="M16" s="7">
        <v>0</v>
      </c>
      <c r="N16" s="7" t="s">
        <v>257</v>
      </c>
    </row>
    <row r="17" spans="1:14" ht="99.95" customHeight="1" x14ac:dyDescent="0.25">
      <c r="A17" s="7" t="s">
        <v>229</v>
      </c>
      <c r="B17" s="7" t="s">
        <v>235</v>
      </c>
      <c r="C17" s="8" t="s">
        <v>243</v>
      </c>
      <c r="D17" s="7" t="s">
        <v>251</v>
      </c>
      <c r="E17" s="7">
        <v>0</v>
      </c>
      <c r="F17" s="7">
        <v>0</v>
      </c>
      <c r="G17" s="7">
        <v>0</v>
      </c>
      <c r="H17" s="7">
        <v>0</v>
      </c>
      <c r="I17" s="7">
        <v>0</v>
      </c>
      <c r="J17" s="7">
        <v>0</v>
      </c>
      <c r="K17" s="7">
        <v>0</v>
      </c>
      <c r="L17" s="7">
        <v>0</v>
      </c>
      <c r="M17" s="7">
        <v>0</v>
      </c>
      <c r="N17" s="7" t="s">
        <v>257</v>
      </c>
    </row>
    <row r="18" spans="1:14" ht="99.95" customHeight="1" x14ac:dyDescent="0.25">
      <c r="A18" s="7" t="s">
        <v>230</v>
      </c>
      <c r="B18" s="7" t="s">
        <v>236</v>
      </c>
      <c r="C18" s="8" t="s">
        <v>245</v>
      </c>
      <c r="D18" s="7" t="s">
        <v>251</v>
      </c>
      <c r="E18" s="7">
        <v>0</v>
      </c>
      <c r="F18" s="7">
        <v>0</v>
      </c>
      <c r="G18" s="7">
        <v>0</v>
      </c>
      <c r="H18" s="7">
        <v>0</v>
      </c>
      <c r="I18" s="7">
        <v>0</v>
      </c>
      <c r="J18" s="7">
        <v>0</v>
      </c>
      <c r="K18" s="7">
        <v>0</v>
      </c>
      <c r="L18" s="7">
        <v>0</v>
      </c>
      <c r="M18" s="7">
        <v>0</v>
      </c>
      <c r="N18" s="7" t="s">
        <v>257</v>
      </c>
    </row>
    <row r="19" spans="1:14" ht="99.95" customHeight="1" x14ac:dyDescent="0.25">
      <c r="A19" s="7" t="s">
        <v>231</v>
      </c>
      <c r="B19" s="7" t="s">
        <v>236</v>
      </c>
      <c r="C19" s="8" t="s">
        <v>246</v>
      </c>
      <c r="D19" s="7" t="s">
        <v>251</v>
      </c>
      <c r="E19" s="7">
        <v>5510.88</v>
      </c>
      <c r="F19" s="7">
        <v>0</v>
      </c>
      <c r="G19" s="7">
        <v>83993.53</v>
      </c>
      <c r="H19" s="7">
        <v>0</v>
      </c>
      <c r="I19" s="7">
        <v>83993.53</v>
      </c>
      <c r="J19" s="7">
        <v>0</v>
      </c>
      <c r="K19" s="7">
        <v>4686.1099999999997</v>
      </c>
      <c r="L19" s="7">
        <v>0</v>
      </c>
      <c r="M19" s="7">
        <v>0</v>
      </c>
      <c r="N19" s="7" t="s">
        <v>258</v>
      </c>
    </row>
    <row r="20" spans="1:14" ht="99.95" customHeight="1" x14ac:dyDescent="0.25">
      <c r="A20" s="7" t="s">
        <v>232</v>
      </c>
      <c r="B20" s="7" t="s">
        <v>237</v>
      </c>
      <c r="C20" s="8" t="s">
        <v>247</v>
      </c>
      <c r="D20" s="7" t="s">
        <v>251</v>
      </c>
      <c r="E20" s="7">
        <v>0</v>
      </c>
      <c r="F20" s="7">
        <v>0</v>
      </c>
      <c r="G20" s="7">
        <v>402.06</v>
      </c>
      <c r="H20" s="7">
        <v>0</v>
      </c>
      <c r="I20" s="7">
        <v>0</v>
      </c>
      <c r="J20" s="7">
        <v>0</v>
      </c>
      <c r="K20" s="7">
        <v>0</v>
      </c>
      <c r="L20" s="7">
        <v>0</v>
      </c>
      <c r="M20" s="7">
        <v>0</v>
      </c>
      <c r="N20" s="7" t="s">
        <v>256</v>
      </c>
    </row>
    <row r="21" spans="1:14" ht="141.75" customHeight="1" x14ac:dyDescent="0.25">
      <c r="A21" s="7" t="s">
        <v>233</v>
      </c>
      <c r="B21" s="7" t="s">
        <v>238</v>
      </c>
      <c r="C21" s="8" t="s">
        <v>101</v>
      </c>
      <c r="D21" s="7" t="s">
        <v>251</v>
      </c>
      <c r="E21" s="7">
        <v>1221.68</v>
      </c>
      <c r="F21" s="7">
        <v>0</v>
      </c>
      <c r="G21" s="7">
        <v>20053.93</v>
      </c>
      <c r="H21" s="7">
        <v>0</v>
      </c>
      <c r="I21" s="7">
        <v>20053.93</v>
      </c>
      <c r="J21" s="7">
        <v>0</v>
      </c>
      <c r="K21" s="7">
        <v>313.39999999999998</v>
      </c>
      <c r="L21" s="7">
        <v>0</v>
      </c>
      <c r="M21" s="7">
        <v>0</v>
      </c>
      <c r="N21" s="7" t="s">
        <v>259</v>
      </c>
    </row>
    <row r="22" spans="1:14" ht="114" customHeight="1" x14ac:dyDescent="0.25">
      <c r="A22" s="7" t="s">
        <v>248</v>
      </c>
      <c r="B22" s="7" t="s">
        <v>249</v>
      </c>
      <c r="C22" s="8"/>
      <c r="D22" s="7" t="s">
        <v>251</v>
      </c>
      <c r="E22" s="7">
        <v>0</v>
      </c>
      <c r="F22" s="7">
        <v>0</v>
      </c>
      <c r="G22" s="7">
        <v>1000</v>
      </c>
      <c r="H22" s="7"/>
      <c r="I22" s="7">
        <v>1000</v>
      </c>
      <c r="J22" s="7">
        <v>0</v>
      </c>
      <c r="K22" s="7">
        <v>0</v>
      </c>
      <c r="L22" s="7">
        <v>0</v>
      </c>
      <c r="M22" s="7">
        <v>0</v>
      </c>
      <c r="N22" s="7" t="s">
        <v>255</v>
      </c>
    </row>
    <row r="23" spans="1:14" ht="99.95" customHeight="1" x14ac:dyDescent="0.25">
      <c r="A23" s="7" t="s">
        <v>234</v>
      </c>
      <c r="B23" s="7" t="s">
        <v>236</v>
      </c>
      <c r="C23" s="8" t="s">
        <v>250</v>
      </c>
      <c r="D23" s="7" t="s">
        <v>252</v>
      </c>
      <c r="E23" s="7">
        <v>0</v>
      </c>
      <c r="F23" s="7">
        <v>0</v>
      </c>
      <c r="G23" s="7">
        <v>0</v>
      </c>
      <c r="H23" s="7">
        <v>0</v>
      </c>
      <c r="I23" s="7">
        <v>0</v>
      </c>
      <c r="J23" s="7">
        <v>0</v>
      </c>
      <c r="K23" s="7">
        <v>0</v>
      </c>
      <c r="L23" s="7">
        <v>0</v>
      </c>
      <c r="M23" s="7">
        <v>0</v>
      </c>
      <c r="N23" s="7" t="s">
        <v>260</v>
      </c>
    </row>
    <row r="24" spans="1:14" ht="22.5" customHeight="1" x14ac:dyDescent="0.25">
      <c r="A24" s="189"/>
      <c r="B24" s="189"/>
      <c r="C24" s="189"/>
      <c r="D24" s="189"/>
      <c r="E24" s="189"/>
      <c r="F24" s="189"/>
      <c r="G24" s="189"/>
      <c r="H24" s="189"/>
      <c r="I24" s="189"/>
      <c r="J24" s="189"/>
      <c r="K24" s="10"/>
      <c r="L24" s="10"/>
      <c r="M24" s="10"/>
      <c r="N24" s="10"/>
    </row>
    <row r="25" spans="1:14" ht="15.75" x14ac:dyDescent="0.25">
      <c r="A25" s="173" t="s">
        <v>61</v>
      </c>
      <c r="B25" s="173"/>
      <c r="C25" s="173"/>
      <c r="D25" s="173"/>
      <c r="E25" s="173"/>
      <c r="F25" s="173"/>
      <c r="G25" s="173"/>
      <c r="H25" s="173"/>
      <c r="I25" s="173"/>
      <c r="J25" s="173"/>
      <c r="K25" s="173"/>
      <c r="L25" s="173"/>
      <c r="M25" s="173"/>
      <c r="N25" s="173"/>
    </row>
    <row r="26" spans="1:14" ht="15.75" x14ac:dyDescent="0.25">
      <c r="A26" s="10"/>
      <c r="B26" s="10"/>
      <c r="C26" s="10"/>
      <c r="D26" s="10"/>
      <c r="E26" s="10"/>
      <c r="F26" s="10"/>
      <c r="G26" s="10"/>
      <c r="H26" s="10"/>
      <c r="I26" s="10"/>
      <c r="J26" s="10"/>
      <c r="K26" s="10"/>
      <c r="L26" s="10"/>
      <c r="M26" s="10"/>
      <c r="N26" s="10"/>
    </row>
  </sheetData>
  <mergeCells count="22">
    <mergeCell ref="B9:B11"/>
    <mergeCell ref="C9:C11"/>
    <mergeCell ref="D9:D11"/>
    <mergeCell ref="F9:I10"/>
    <mergeCell ref="J9:M10"/>
    <mergeCell ref="E9:E11"/>
    <mergeCell ref="A25:N25"/>
    <mergeCell ref="A8:N8"/>
    <mergeCell ref="A1:N1"/>
    <mergeCell ref="A3:C3"/>
    <mergeCell ref="D3:N3"/>
    <mergeCell ref="A4:C4"/>
    <mergeCell ref="D4:N4"/>
    <mergeCell ref="A5:C5"/>
    <mergeCell ref="D5:N5"/>
    <mergeCell ref="A6:C6"/>
    <mergeCell ref="D6:N6"/>
    <mergeCell ref="A7:N7"/>
    <mergeCell ref="A2:N2"/>
    <mergeCell ref="N9:N11"/>
    <mergeCell ref="A24:J24"/>
    <mergeCell ref="A9:A11"/>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MAPP 2020</vt:lpstr>
      <vt:lpstr>Fichas de Indicador </vt:lpstr>
      <vt:lpstr>FICHA TEC INVER PUBLIC 2020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Laura Cristina Monge Sibaja</cp:lastModifiedBy>
  <cp:revision/>
  <cp:lastPrinted>2018-04-26T19:53:06Z</cp:lastPrinted>
  <dcterms:created xsi:type="dcterms:W3CDTF">2015-03-06T17:33:50Z</dcterms:created>
  <dcterms:modified xsi:type="dcterms:W3CDTF">2019-08-20T14:50:02Z</dcterms:modified>
  <cp:category/>
  <cp:contentStatus/>
</cp:coreProperties>
</file>