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d:\Users\lmongesi\Documents\POI SECTOR\POI 2020\INCOFER\"/>
    </mc:Choice>
  </mc:AlternateContent>
  <xr:revisionPtr revIDLastSave="0" documentId="13_ncr:1_{589FF9ED-D1BF-4397-86EE-39B958CFC24A}" xr6:coauthVersionLast="41" xr6:coauthVersionMax="41" xr10:uidLastSave="{00000000-0000-0000-0000-000000000000}"/>
  <bookViews>
    <workbookView xWindow="-120" yWindow="-120" windowWidth="29040" windowHeight="15840" xr2:uid="{00000000-000D-0000-FFFF-FFFF00000000}"/>
  </bookViews>
  <sheets>
    <sheet name="MAPP 2020" sheetId="7" r:id="rId1"/>
    <sheet name="TRP" sheetId="22" r:id="rId2"/>
    <sheet name="Porcentajes de aplicación DEMUS" sheetId="21" r:id="rId3"/>
    <sheet name="TELCA" sheetId="20" r:id="rId4"/>
    <sheet name="FICHA TEC INVER PUBLIC 2020 " sheetId="18" r:id="rId5"/>
  </sheets>
  <definedNames>
    <definedName name="_xlnm.Print_Area" localSheetId="0">'MAPP 2020'!#REF!</definedName>
    <definedName name="_xlnm.Print_Titles" localSheetId="0">'MAPP 2020'!#REF!</definedName>
  </definedNames>
  <calcPr calcId="181029"/>
</workbook>
</file>

<file path=xl/calcChain.xml><?xml version="1.0" encoding="utf-8"?>
<calcChain xmlns="http://schemas.openxmlformats.org/spreadsheetml/2006/main">
  <c r="C11" i="21" l="1"/>
  <c r="C10" i="22"/>
  <c r="C11" i="22" l="1"/>
  <c r="C10" i="20"/>
  <c r="C2" i="20"/>
  <c r="C10" i="21"/>
  <c r="C2" i="21"/>
  <c r="C2" i="22"/>
  <c r="D91" i="18" l="1"/>
  <c r="I85" i="18" s="1"/>
  <c r="D87" i="18"/>
  <c r="H85" i="18" s="1"/>
  <c r="D85" i="18"/>
  <c r="E85" i="18" s="1"/>
  <c r="G85" i="18" s="1"/>
  <c r="A84" i="18"/>
  <c r="A85" i="18" s="1"/>
  <c r="A86" i="18" s="1"/>
  <c r="A87" i="18" s="1"/>
  <c r="A88" i="18" s="1"/>
  <c r="A89" i="18" s="1"/>
  <c r="A90" i="18" s="1"/>
  <c r="A91" i="18" s="1"/>
  <c r="I65" i="18"/>
  <c r="H72" i="18"/>
  <c r="F72" i="18"/>
  <c r="G65" i="18"/>
  <c r="G68" i="18"/>
  <c r="G71" i="18"/>
  <c r="G64" i="18"/>
  <c r="G72" i="18" l="1"/>
  <c r="E91" i="18"/>
  <c r="E93" i="18" s="1"/>
  <c r="F60" i="18"/>
  <c r="H60" i="18"/>
  <c r="G56" i="18"/>
  <c r="G57" i="18"/>
  <c r="G58" i="18"/>
  <c r="G55" i="18"/>
  <c r="R52" i="18"/>
  <c r="R16" i="18"/>
  <c r="R51" i="18"/>
  <c r="G60" i="18" l="1"/>
</calcChain>
</file>

<file path=xl/sharedStrings.xml><?xml version="1.0" encoding="utf-8"?>
<sst xmlns="http://schemas.openxmlformats.org/spreadsheetml/2006/main" count="313" uniqueCount="195">
  <si>
    <t>COBERTURA GEOGRAFICA POR REGION</t>
  </si>
  <si>
    <t>CODIGO Y NOMBRE DEL  PROGRAMA O SUBPROGRAMA PRESUPUESTARIO</t>
  </si>
  <si>
    <t>PRODUCTO FINAL (BIENES/
SERVICIOS)</t>
  </si>
  <si>
    <t>UNIDAD DE MEDIDA DEL PRODUCTO</t>
  </si>
  <si>
    <t>POBLACIÓN META</t>
  </si>
  <si>
    <t xml:space="preserve">INDICADORES DE PRODUCTO FINAL  </t>
  </si>
  <si>
    <t>LÍNEA BASE</t>
  </si>
  <si>
    <t xml:space="preserve">METAS DEL INDICADOR </t>
  </si>
  <si>
    <t>ESTIMACIÓN ANUAL DE RECURSOS PRESUPUESTARIOS                               (en millones de colones)</t>
  </si>
  <si>
    <t>SUPUESTOS, NOTAS TÉCNICAS Y OBSERVACIONES</t>
  </si>
  <si>
    <t>DESCRIPCIÓN</t>
  </si>
  <si>
    <t>CANTIDAD</t>
  </si>
  <si>
    <t>USUARIO (A)</t>
  </si>
  <si>
    <t>HOMBRES</t>
  </si>
  <si>
    <t>MUJERES</t>
  </si>
  <si>
    <t>MONTO</t>
  </si>
  <si>
    <t>FUENTE DE FINANCIAMIENTO</t>
  </si>
  <si>
    <t>t</t>
  </si>
  <si>
    <t>DESEMPEÑO PROYECTADO</t>
  </si>
  <si>
    <t>Elemento</t>
  </si>
  <si>
    <t>Descripción</t>
  </si>
  <si>
    <t>Nombre del indicador</t>
  </si>
  <si>
    <t>Definición conceptual</t>
  </si>
  <si>
    <t xml:space="preserve">Fórmula de cálculo </t>
  </si>
  <si>
    <t>Unidad de medida del indicador</t>
  </si>
  <si>
    <t>Interpretación</t>
  </si>
  <si>
    <t>Desagregación</t>
  </si>
  <si>
    <t>Línea base</t>
  </si>
  <si>
    <t>Meta</t>
  </si>
  <si>
    <t xml:space="preserve">Periodicidad </t>
  </si>
  <si>
    <t>Clasificación</t>
  </si>
  <si>
    <t>( ) Impacto.</t>
  </si>
  <si>
    <t>( ) Efecto.</t>
  </si>
  <si>
    <t>Tipo de operación estadística</t>
  </si>
  <si>
    <t>Comentarios generales</t>
  </si>
  <si>
    <t>t+1</t>
  </si>
  <si>
    <t>t+2</t>
  </si>
  <si>
    <t>t+3</t>
  </si>
  <si>
    <t>PROGRAMA DE INVERSIÓN PÚBLICA</t>
  </si>
  <si>
    <t>ETAPA ACTUAL</t>
  </si>
  <si>
    <t xml:space="preserve">AVANCE ETAPA ACTUAL </t>
  </si>
  <si>
    <t>CÓDIGO Y NOMBRE DEL PROGRAMA PRESUPUESTARIO</t>
  </si>
  <si>
    <t>RESPONSABLES</t>
  </si>
  <si>
    <t>I TRIM</t>
  </si>
  <si>
    <t>II TRIM</t>
  </si>
  <si>
    <t>III TRIM</t>
  </si>
  <si>
    <t>IV TRIM</t>
  </si>
  <si>
    <t xml:space="preserve">MONTOS POR EJECUTAR 
(MILLONES DE COLONES) </t>
  </si>
  <si>
    <t xml:space="preserve">MONTOS EJECUTADOS 
(MILLONES DE COLONES) </t>
  </si>
  <si>
    <t>Componentes involucrados en la
fórmula del cálculo</t>
  </si>
  <si>
    <t>Geográfica</t>
  </si>
  <si>
    <t>Temática</t>
  </si>
  <si>
    <t>Fuente de información</t>
  </si>
  <si>
    <t>ANEXO I: FICHA TECNICA PROGRAMA INSTITUCIONAL  DE INVERSIÓN PÚBLICA</t>
  </si>
  <si>
    <t>FICHA TÉCNICA PROGRAMA INSTITUCIONAL PROYECTOS DE INVERSIÓN PÚBLICA</t>
  </si>
  <si>
    <t>CÓDIGO Y NOMBRE DEL PROYECTO</t>
  </si>
  <si>
    <t>MONTO EJECUTADO AL 2018
(MILLONES DE COLONES)</t>
  </si>
  <si>
    <t>NOTA: Esta información debe extraerse del BPIP para garantizar la congruencia de lo incluido en la Ficha técnica y la información registrada en el BPIP por parte de la institución.</t>
  </si>
  <si>
    <t>MATRIZ DE ARTICULACION PLAN PRESUPUESTO 2020</t>
  </si>
  <si>
    <t>OBJETIVO NACIONAL</t>
  </si>
  <si>
    <t>PLAN NACIONAL DE DESARROLLO E INVERSION PUBLICA 2019-2022 (PNDIP)</t>
  </si>
  <si>
    <t>PROGRAMACIÓN ESTRATÉGICA PRESUPUESTARIA</t>
  </si>
  <si>
    <t>ODS VINCULADO</t>
  </si>
  <si>
    <t xml:space="preserve">AREA ESTRATEGICA </t>
  </si>
  <si>
    <t xml:space="preserve">
INTERVENCION ESTRATEGICA</t>
  </si>
  <si>
    <t>OBJETIVO INTERVENCION ESTRATEGICA</t>
  </si>
  <si>
    <t>INDICADOR DE LA INTERVENCION ESTRATEGICA</t>
  </si>
  <si>
    <t>LINEA BASE DEL INDICADOR (Regional cuando proceda)</t>
  </si>
  <si>
    <t>META DEL PERIODO (regional cuando proceda)</t>
  </si>
  <si>
    <t>OBJETIVO ESTRATÉGICO INSTITUCIONAL (PEI)</t>
  </si>
  <si>
    <t>FF</t>
  </si>
  <si>
    <t>ANUAL</t>
  </si>
  <si>
    <t>Nombre de la Institución: Instituto Costarricense de Ferrocarriles</t>
  </si>
  <si>
    <t xml:space="preserve"> Transporte Rápido de Pasajeros (TRP) entre San José - Cartago</t>
  </si>
  <si>
    <t>Elaboración de estudios de Factibilidad</t>
  </si>
  <si>
    <t>Cod: 002192
 Construccion, Equipamiento y puesta en operación de un sistema de Tren Rapido de Pasajeros (TRP), en la Gran Area Metropolitana</t>
  </si>
  <si>
    <t>Compra de Trenes DMU</t>
  </si>
  <si>
    <t>Elaboración de informe técnico</t>
  </si>
  <si>
    <t>Elaboración de informe técnico, informe jurídico.</t>
  </si>
  <si>
    <t>Cod: 002458
“Compra de Trenes Autopropulsados DMU (Diesel Mechanical Unit) y sus componentes para el sistema de Transporte Ferroviario, de la Gran Area Metropolitana de Costa Rica”.</t>
  </si>
  <si>
    <t>Cod: 002646 
Rehabilitación del Tren Eléctrico de Carga en las Regiones Huetar Caribe y Huetar Norte (TELCA)</t>
  </si>
  <si>
    <t>Proyecto Tren Eléctrico de Carga (TELCA)</t>
  </si>
  <si>
    <t>₵5.965.5</t>
  </si>
  <si>
    <t xml:space="preserve"> </t>
  </si>
  <si>
    <t>Programa 2
Operaciones</t>
  </si>
  <si>
    <t>Factibilidad aprobada</t>
  </si>
  <si>
    <t>Incofer</t>
  </si>
  <si>
    <t>N/A</t>
  </si>
  <si>
    <t>Usuariosdel tren de pasajeros de la GAM</t>
  </si>
  <si>
    <t>Presupuesto Nacional Incofer</t>
  </si>
  <si>
    <t>BCIE</t>
  </si>
  <si>
    <t>D</t>
  </si>
  <si>
    <t>Cumplimiento de actividades de acuerdo con  cada etapa,  factibilidad, viabilidad ambiental, diseño final, licitación y orden de inicio, según  Informes entregados por el consultor</t>
  </si>
  <si>
    <t>Porcentaje</t>
  </si>
  <si>
    <t>Porcentaje de avance  según el cumplimiento de las actividades planteadas en el Cronograma del Proyecto</t>
  </si>
  <si>
    <t xml:space="preserve">Región Central: Gran Área Metropolitana </t>
  </si>
  <si>
    <t>El Porcentaje de avance se medirá según el  cumplimiento de actividades planteadas en el cronograma para el Tren Rápido de Pasajeros</t>
  </si>
  <si>
    <t xml:space="preserve">Semestral   </t>
  </si>
  <si>
    <t xml:space="preserve">Unidad Ejecutora del TRP </t>
  </si>
  <si>
    <t>(X ) Producto.</t>
  </si>
  <si>
    <t>El Porcentaje de avance se medirá según el  cumplimiento de actividades planteadas en el cronograma para el Tren Eléctrico de Carga (TELCA)</t>
  </si>
  <si>
    <t>2017: 0%</t>
  </si>
  <si>
    <t>Semestral</t>
  </si>
  <si>
    <t>Unidad Ejecutora del TELCA</t>
  </si>
  <si>
    <t>Número de pasajeros movilizados en transporte ferroviario</t>
  </si>
  <si>
    <t>Usuarios</t>
  </si>
  <si>
    <t>La presentación de la información se hará por la cantidad de pasajeros movilizados en cada sentido de la ruta.</t>
  </si>
  <si>
    <t>Rutas actuales: Cartago -  San José - Alajuela - Heredia - San José - Belén - Pavas - Curridabat - San José , Región Central</t>
  </si>
  <si>
    <t>Estadística Institucional INCOFER</t>
  </si>
  <si>
    <t>Registro administrativo</t>
  </si>
  <si>
    <t>Unidad Ejecutora</t>
  </si>
  <si>
    <t>Gerencia de Operaciones</t>
  </si>
  <si>
    <t>Espera de resultados de Estudios de Factibilidad</t>
  </si>
  <si>
    <t xml:space="preserve">Revisión de especificaciones técnicas operativas: diseño, desarrollo, producción, instalación, pruebas, puesta en marcha y mantenimiento en el periodo de garantía. Además de capacitación de los operadores. </t>
  </si>
  <si>
    <t>44.089,51
fondo no reembolsable Preinversión Mideplan</t>
  </si>
  <si>
    <t>Pasajeros movilizados en  el tramporte Frerroviario</t>
  </si>
  <si>
    <t>Etapa de Preinversión  del Proyecto   TELCA concluido</t>
  </si>
  <si>
    <t>Etapa de Preinversión  del Proyecto  TRP concluido</t>
  </si>
  <si>
    <t>Porcentaje de avance de la etapa del Proyecto TRP  (Fase  Preinversión)</t>
  </si>
  <si>
    <t>Porcentaje de avance de la etapa del Proyecto TELCA  (Fase  Preinversión)</t>
  </si>
  <si>
    <t>Porcentaje de aplicación de los DMUS en el sistema Ferroviario.</t>
  </si>
  <si>
    <t>Generar condiciones de planificación urbana, ordenamiento territorial, infraestructura y movilidad para el logro de espacios urbanos y rurales resilientes, sostenibles e inclusivos</t>
  </si>
  <si>
    <t>Programa  de movilidad Urbana</t>
  </si>
  <si>
    <t>Mejorar el  servicio de transporte ferroviario, por medio de la adquisición de nuevos equipos de  transporte masivo, brindado a los usuarios del Gran Área Metropolitana</t>
  </si>
  <si>
    <t xml:space="preserve">2017: 3.983.902 (anual) </t>
  </si>
  <si>
    <t xml:space="preserve">Programa  de movilidad Urbana. </t>
  </si>
  <si>
    <t xml:space="preserve">Proyecto Tren Eléctrico Carga (T.E.L.C.A.) </t>
  </si>
  <si>
    <t>Desarrollar la fase de preinversión del proyecto de Tren Rápido de Pasajeros, contribuyendo a la movilización en el Gran Área Metropolitana</t>
  </si>
  <si>
    <t xml:space="preserve">Mejorar la capacidad de movilización de mercancías en el modo ferroviario para promover el desarrollo económico en la Región Huetar Norte y Huetar Caribe. </t>
  </si>
  <si>
    <t xml:space="preserve"> Porcentaje de avance de etapa de proyecto.</t>
  </si>
  <si>
    <t xml:space="preserve"> 2017: 15% (perfil 5% y prefactibilidad 10%)</t>
  </si>
  <si>
    <t>Huetar Norte y Huetar Caribe</t>
  </si>
  <si>
    <t>Incrementar la oferta y calidad de los servicios ferroviarios.</t>
  </si>
  <si>
    <t>Infraestructura, Ordenamiento  Territorial y Nacional</t>
  </si>
  <si>
    <t>Región: Huetar Caribe y Huetar Norte</t>
  </si>
  <si>
    <r>
      <rPr>
        <sz val="14"/>
        <color rgb="FFFF0000"/>
        <rFont val="Calibri"/>
        <family val="2"/>
        <scheme val="minor"/>
      </rPr>
      <t xml:space="preserve">Monto registrado en el PND $0,28 para 2020.  580,71 </t>
    </r>
    <r>
      <rPr>
        <sz val="14"/>
        <color theme="1"/>
        <rFont val="Calibri"/>
        <family val="2"/>
        <scheme val="minor"/>
      </rPr>
      <t xml:space="preserve">
</t>
    </r>
    <r>
      <rPr>
        <sz val="14"/>
        <rFont val="Calibri"/>
        <family val="2"/>
        <scheme val="minor"/>
      </rPr>
      <t>Monto reportado por los expertos del proyecto para el año 2020 $434.843,66  tipo cambio tilizado 580,71- crc-252.518.061,80-
desglose:
I cuatrimestre 2020:
• $254.843,66  pago del quinto informe e informe final del estudio de factibilidad
• $60.000,00    pago de los consultores que apoyan la Unidad Ejecutora
II cuatrimestre 2020:
• $60.000,00  idem
III cuatrimestre 2020:
• $60.000,00 idem</t>
    </r>
  </si>
  <si>
    <r>
      <rPr>
        <sz val="14"/>
        <color rgb="FFFF0000"/>
        <rFont val="Calibri"/>
        <family val="2"/>
        <scheme val="minor"/>
      </rPr>
      <t xml:space="preserve">Monto registrado en PNDP $0,49 para año 2020 
</t>
    </r>
    <r>
      <rPr>
        <sz val="14"/>
        <color theme="1"/>
        <rFont val="Calibri"/>
        <family val="2"/>
        <scheme val="minor"/>
      </rPr>
      <t xml:space="preserve">Monto Estudio Factibilidad $700.000, monto proyecto $440.000.000, inscrito en el BPIP con tipo de cambio 592,27 del 2-5-2019.
Monto inversión año 2020 USD 42 200 000,00  tipo cambio 592,27 crc- 24 993 794 000
 </t>
    </r>
  </si>
  <si>
    <r>
      <rPr>
        <sz val="14"/>
        <color rgb="FFFF0000"/>
        <rFont val="Calibri"/>
        <family val="2"/>
        <scheme val="minor"/>
      </rPr>
      <t>Monto registrado en PND $30 millones</t>
    </r>
    <r>
      <rPr>
        <sz val="14"/>
        <color theme="1"/>
        <rFont val="Calibri"/>
        <family val="2"/>
        <scheme val="minor"/>
      </rPr>
      <t xml:space="preserve">
Año 2018: 1er pago $9,797,736,85 tipo cambio utilizado  608,87   crc-5.965.548.035,86
tipo cambio para estimación 608,87
PAGO año 2020:
 ABRIL $3,852.800, Junio $8.668.800, total trimestre crc-7.624
Octubre $1.926.400, Diciembre $5.779.200, total trimestre crc-4.692</t>
    </r>
  </si>
  <si>
    <t xml:space="preserve">2019-2021: 100% 002192. Etapa de preinversión del proyecto "Construcción, equipamiento y puesta en operación de un sistema de tren rápido de pasajeros (TRP)" en la Gran Área Metropolitana. (Región: Central)  2020: 85% (viabilidad ambiental) </t>
  </si>
  <si>
    <t xml:space="preserve">2021-2022: 5.577.462 pasajeros movilizados (Región: Central). 
2021: 4.780.682 
2022: 5.577.462 </t>
  </si>
  <si>
    <t>2019-2021: 100% 002192. Etapa de preinversión del proyecto "Construcción, equipamiento y puesta en operación de un sistema de tren rápido de pasajeros (TRP)" en la Gran Área Metropolitana. (Región: Central)  2020: 85%</t>
  </si>
  <si>
    <t xml:space="preserve">2021-2022: 5.577.462 pasajeros movilizados (Región: Central).
 2021 4.780.682
 2022: 5.577.462 </t>
  </si>
  <si>
    <t xml:space="preserve"> Instituto Costarricense de Ferrocarriles</t>
  </si>
  <si>
    <t xml:space="preserve"> Elizabeth Briceño Jiménez</t>
  </si>
  <si>
    <t>TRANSPORTE E INFRAESTRUCTURA</t>
  </si>
  <si>
    <t xml:space="preserve"> Rodolfo Méndez Mata</t>
  </si>
  <si>
    <t xml:space="preserve">NOMBRE DE LA INSTITUCIÓN: </t>
  </si>
  <si>
    <t xml:space="preserve">NOMBRE DEL JERARCA DE LA INSTITUCIÓN:  </t>
  </si>
  <si>
    <t xml:space="preserve">SECTOR: </t>
  </si>
  <si>
    <t xml:space="preserve">MINISTRO RECTOR: </t>
  </si>
  <si>
    <t>ENE-FEB-MAR</t>
  </si>
  <si>
    <t>I</t>
  </si>
  <si>
    <t>ABR-MAY-JUN</t>
  </si>
  <si>
    <t>II</t>
  </si>
  <si>
    <t>JUL-AGO-SET</t>
  </si>
  <si>
    <t>III</t>
  </si>
  <si>
    <t>OCT-NOV-DIC</t>
  </si>
  <si>
    <t>VI</t>
  </si>
  <si>
    <t>abril</t>
  </si>
  <si>
    <t>junio</t>
  </si>
  <si>
    <t>Abril</t>
  </si>
  <si>
    <t>Mayo</t>
  </si>
  <si>
    <t>Junio</t>
  </si>
  <si>
    <t>Julio</t>
  </si>
  <si>
    <t>Agosto</t>
  </si>
  <si>
    <t>Septiembre</t>
  </si>
  <si>
    <t>Octubre</t>
  </si>
  <si>
    <t>Noviembre</t>
  </si>
  <si>
    <t>Diciembre</t>
  </si>
  <si>
    <t>Enero</t>
  </si>
  <si>
    <t>Febrero</t>
  </si>
  <si>
    <t>Marzo</t>
  </si>
  <si>
    <t>IV</t>
  </si>
  <si>
    <r>
      <rPr>
        <strike/>
        <sz val="9"/>
        <rFont val="Arial"/>
        <family val="2"/>
      </rPr>
      <t xml:space="preserve">
</t>
    </r>
    <r>
      <rPr>
        <sz val="9"/>
        <rFont val="Arial"/>
        <family val="2"/>
      </rPr>
      <t>Trenes adquiridos</t>
    </r>
  </si>
  <si>
    <t xml:space="preserve">Cooperaciones no reembolsables, Fondos  Multilaterales, BCIE.
Presupuesto año 2020 $434.843,66  tipo cambio tilizado 625- crc-271.777.287,50-
</t>
  </si>
  <si>
    <t>Monto inversión año 2020 USD 16 600 000,00  tipo cambio 625 crc-10 375 000 000, de Cooperacion Tecnica BCIE (Contingente) y  Concesión</t>
  </si>
  <si>
    <t xml:space="preserve">Los recursos que hacen falta para financiar el proyecto, serán buscados </t>
  </si>
  <si>
    <t>NA</t>
  </si>
  <si>
    <t>OBJETIVO DEL AREA 
(Objetivo de la meta Estretégica</t>
  </si>
  <si>
    <t xml:space="preserve">Los porcentajes indicados se encuentran acumulados
2020: 55%
2021: 30%
2022: 15%
</t>
  </si>
  <si>
    <r>
      <t xml:space="preserve">Ejecución de cronograma  (estudios, etapas) /cronograma establecido*100.  </t>
    </r>
    <r>
      <rPr>
        <sz val="12"/>
        <color theme="5"/>
        <rFont val="Calibri"/>
        <family val="2"/>
      </rPr>
      <t/>
    </r>
  </si>
  <si>
    <t>Número de los DMUS en operación/ número de DMUS programados a operar*100</t>
  </si>
  <si>
    <t xml:space="preserve">Porcentaje   </t>
  </si>
  <si>
    <t>Instituto Costarricense de Ferrocarriles (INCOFER)</t>
  </si>
  <si>
    <t>Nombre del Jerarca de la Institución:   Elizabeth Briceño Jiménez</t>
  </si>
  <si>
    <t>Elizabeth Briceño Jiménez</t>
  </si>
  <si>
    <t>Sector:</t>
  </si>
  <si>
    <t xml:space="preserve">Ministro(a) Rector(a) </t>
  </si>
  <si>
    <t>Infraestructura y Transporte</t>
  </si>
  <si>
    <t>Ing. Rodolfo Méndez Mata</t>
  </si>
  <si>
    <t xml:space="preserve">DMUS: se refiere a formaciones de trenes autopropulsados, denominadas como DMU (por sus siglas en inglés Diesel Mechanical Units) , necesarios para la movilización de pasajeros. </t>
  </si>
  <si>
    <t xml:space="preserve">Dotar al Sistema de Transporte Ferroviario actual que opera en la GAM de mejores condiciones en materia de equipos rodantes, mejorando la oferta de servicios actual en términos de capacidad.    
Beneficiando todo el Gran Área Metropolitana.
DMUS: Se refiere a formaciones de trenes autopropulsados, denominadas como DMU (por sus siglas en inglés Diesel Mechanical Units) </t>
  </si>
  <si>
    <t>2019-2022: 100% Etapa de preinversión del proyecto "Rehabilitación del Tren Eléctrico de Carga (TELCA)" (Región: Huetar Norte y Huetar Caribe)
 2020: 55 % (Factibilidad)</t>
  </si>
  <si>
    <t xml:space="preserve">Región Central </t>
  </si>
  <si>
    <t>2019-2022: 100% Etapa de preinversión del proyecto "Rehabilitación del Tren Eléctrico de Carga (TELCA)" (Región: Huetar Norte y Huetar Caribe) 
 2020: 55 % (Factibilidad)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</si>
</sst>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00_);_(* \(#,##0.00\);_(* &quot;-&quot;??_);_(@_)"/>
    <numFmt numFmtId="165" formatCode="_-[$₡-140A]* #,##0.00_-;\-[$₡-140A]* #,##0.00_-;_-[$₡-140A]* &quot;-&quot;??_-;_-@_-"/>
    <numFmt numFmtId="166" formatCode="_-[$$-409]* #,##0.00_ ;_-[$$-409]* \-#,##0.00\ ;_-[$$-409]* &quot;-&quot;??_ ;_-@_ "/>
    <numFmt numFmtId="167" formatCode="_-* #,##0.00_-;\-* #,##0.00_-;_-* &quot;-&quot;_-;_-@_-"/>
  </numFmts>
  <fonts count="39" x14ac:knownFonts="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1"/>
      <name val="Calibri"/>
      <family val="2"/>
      <scheme val="minor"/>
    </font>
    <font>
      <b/>
      <sz val="11"/>
      <name val="Calibri"/>
      <family val="2"/>
      <scheme val="minor"/>
    </font>
    <font>
      <b/>
      <sz val="12"/>
      <color theme="1"/>
      <name val="Calibri"/>
      <family val="2"/>
      <scheme val="minor"/>
    </font>
    <font>
      <b/>
      <sz val="12"/>
      <name val="Calibri"/>
      <family val="2"/>
      <scheme val="minor"/>
    </font>
    <font>
      <sz val="12"/>
      <name val="Calibri"/>
      <family val="2"/>
      <scheme val="minor"/>
    </font>
    <font>
      <sz val="12"/>
      <color rgb="FFFF0000"/>
      <name val="Calibri"/>
      <family val="2"/>
      <scheme val="minor"/>
    </font>
    <font>
      <sz val="12"/>
      <color theme="1"/>
      <name val="Calibri"/>
      <family val="2"/>
      <scheme val="minor"/>
    </font>
    <font>
      <b/>
      <sz val="18"/>
      <color theme="1"/>
      <name val="Calibri"/>
      <family val="2"/>
      <scheme val="minor"/>
    </font>
    <font>
      <b/>
      <sz val="14"/>
      <color theme="1"/>
      <name val="Arial"/>
      <family val="2"/>
    </font>
    <font>
      <sz val="18"/>
      <color theme="1"/>
      <name val="Calibri"/>
      <family val="2"/>
      <scheme val="minor"/>
    </font>
    <font>
      <b/>
      <sz val="12"/>
      <color theme="1"/>
      <name val="Arial"/>
      <family val="2"/>
    </font>
    <font>
      <sz val="12"/>
      <color theme="1"/>
      <name val="Arial"/>
      <family val="2"/>
    </font>
    <font>
      <b/>
      <sz val="12"/>
      <name val="Arial"/>
      <family val="2"/>
    </font>
    <font>
      <b/>
      <sz val="14"/>
      <color theme="0"/>
      <name val="Arial"/>
      <family val="2"/>
    </font>
    <font>
      <b/>
      <sz val="14"/>
      <name val="Arial"/>
      <family val="2"/>
    </font>
    <font>
      <b/>
      <sz val="10"/>
      <name val="Arial"/>
      <family val="2"/>
    </font>
    <font>
      <b/>
      <sz val="10"/>
      <color theme="0"/>
      <name val="Arial"/>
      <family val="2"/>
    </font>
    <font>
      <sz val="10"/>
      <color theme="1"/>
      <name val="Calibri"/>
      <family val="2"/>
      <scheme val="minor"/>
    </font>
    <font>
      <b/>
      <sz val="9"/>
      <name val="Arial"/>
      <family val="2"/>
    </font>
    <font>
      <b/>
      <i/>
      <sz val="11"/>
      <color rgb="FF00B0F0"/>
      <name val="Calibri"/>
      <family val="2"/>
      <scheme val="minor"/>
    </font>
    <font>
      <i/>
      <sz val="11"/>
      <color rgb="FF00B0F0"/>
      <name val="Calibri"/>
      <family val="2"/>
      <scheme val="minor"/>
    </font>
    <font>
      <sz val="11"/>
      <color rgb="FF00B0F0"/>
      <name val="Calibri"/>
      <family val="2"/>
      <scheme val="minor"/>
    </font>
    <font>
      <sz val="14"/>
      <color theme="1"/>
      <name val="Calibri"/>
      <family val="2"/>
      <scheme val="minor"/>
    </font>
    <font>
      <sz val="9"/>
      <name val="Arial"/>
      <family val="2"/>
    </font>
    <font>
      <sz val="12"/>
      <name val="Calibri"/>
      <family val="2"/>
    </font>
    <font>
      <sz val="12"/>
      <color theme="5"/>
      <name val="Calibri"/>
      <family val="2"/>
    </font>
    <font>
      <sz val="12"/>
      <color rgb="FF222222"/>
      <name val="Calibri"/>
      <family val="2"/>
    </font>
    <font>
      <sz val="12"/>
      <color theme="1"/>
      <name val="Calibri"/>
      <family val="2"/>
    </font>
    <font>
      <sz val="11"/>
      <name val="Calibri"/>
      <family val="2"/>
    </font>
    <font>
      <sz val="14"/>
      <color rgb="FFFF0000"/>
      <name val="Calibri"/>
      <family val="2"/>
      <scheme val="minor"/>
    </font>
    <font>
      <sz val="14"/>
      <name val="Calibri"/>
      <family val="2"/>
      <scheme val="minor"/>
    </font>
    <font>
      <sz val="9"/>
      <color theme="0" tint="-0.24994659260841701"/>
      <name val="Arial"/>
      <family val="2"/>
    </font>
    <font>
      <sz val="11"/>
      <color rgb="FF000000"/>
      <name val="Arial"/>
      <family val="2"/>
    </font>
    <font>
      <strike/>
      <sz val="9"/>
      <name val="Arial"/>
      <family val="2"/>
    </font>
    <font>
      <b/>
      <sz val="14"/>
      <color theme="1"/>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94CC"/>
        <bgColor indexed="64"/>
      </patternFill>
    </fill>
    <fill>
      <patternFill patternType="solid">
        <fgColor rgb="FF92D05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59999389629810485"/>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theme="0"/>
      </left>
      <right/>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right/>
      <top/>
      <bottom style="medium">
        <color indexed="64"/>
      </bottom>
      <diagonal/>
    </border>
    <border>
      <left/>
      <right/>
      <top style="medium">
        <color indexed="64"/>
      </top>
      <bottom/>
      <diagonal/>
    </border>
    <border>
      <left/>
      <right/>
      <top style="thick">
        <color theme="0"/>
      </top>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bottom style="thick">
        <color theme="0"/>
      </bottom>
      <diagonal/>
    </border>
    <border>
      <left style="thick">
        <color theme="0"/>
      </left>
      <right style="thick">
        <color theme="0"/>
      </right>
      <top/>
      <bottom style="thick">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style="medium">
        <color indexed="64"/>
      </top>
      <bottom style="medium">
        <color indexed="64"/>
      </bottom>
      <diagonal/>
    </border>
    <border>
      <left style="thick">
        <color theme="0"/>
      </left>
      <right style="medium">
        <color theme="0"/>
      </right>
      <top style="thick">
        <color theme="0"/>
      </top>
      <bottom style="thick">
        <color theme="0"/>
      </bottom>
      <diagonal/>
    </border>
    <border>
      <left style="medium">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medium">
        <color theme="0"/>
      </right>
      <top style="thick">
        <color theme="0"/>
      </top>
      <bottom style="thick">
        <color theme="0"/>
      </bottom>
      <diagonal/>
    </border>
    <border>
      <left style="medium">
        <color theme="0"/>
      </left>
      <right style="thick">
        <color theme="0"/>
      </right>
      <top/>
      <bottom style="medium">
        <color theme="0"/>
      </bottom>
      <diagonal/>
    </border>
    <border>
      <left/>
      <right/>
      <top/>
      <bottom style="medium">
        <color theme="0"/>
      </bottom>
      <diagonal/>
    </border>
    <border>
      <left style="thick">
        <color theme="0"/>
      </left>
      <right/>
      <top/>
      <bottom style="medium">
        <color theme="0"/>
      </bottom>
      <diagonal/>
    </border>
    <border>
      <left style="thick">
        <color theme="0"/>
      </left>
      <right style="thick">
        <color theme="0"/>
      </right>
      <top style="thick">
        <color theme="0"/>
      </top>
      <bottom style="thick">
        <color theme="0"/>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s>
  <cellStyleXfs count="14">
    <xf numFmtId="0" fontId="0" fillId="0" borderId="0"/>
    <xf numFmtId="0" fontId="2" fillId="0" borderId="0"/>
    <xf numFmtId="0" fontId="3" fillId="0" borderId="0"/>
    <xf numFmtId="0" fontId="1" fillId="0" borderId="0"/>
    <xf numFmtId="0" fontId="1" fillId="0" borderId="0"/>
    <xf numFmtId="0" fontId="2" fillId="0" borderId="0"/>
    <xf numFmtId="164"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41" fontId="1" fillId="0" borderId="0" applyFont="0" applyFill="0" applyBorder="0" applyAlignment="0" applyProtection="0"/>
  </cellStyleXfs>
  <cellXfs count="167">
    <xf numFmtId="0" fontId="0" fillId="0" borderId="0" xfId="0"/>
    <xf numFmtId="0" fontId="4" fillId="2" borderId="0" xfId="9" applyFont="1" applyFill="1"/>
    <xf numFmtId="0" fontId="0" fillId="0" borderId="0" xfId="0" applyFont="1"/>
    <xf numFmtId="0" fontId="4" fillId="2" borderId="6" xfId="0" applyFont="1" applyFill="1" applyBorder="1" applyAlignment="1">
      <alignment horizontal="left" vertical="center" wrapText="1"/>
    </xf>
    <xf numFmtId="0" fontId="4" fillId="9" borderId="6" xfId="9" applyFont="1" applyFill="1" applyBorder="1" applyAlignment="1">
      <alignment horizontal="center"/>
    </xf>
    <xf numFmtId="0" fontId="5" fillId="2" borderId="6" xfId="0" applyFont="1" applyFill="1" applyBorder="1" applyAlignment="1">
      <alignment horizontal="left" vertical="center" wrapText="1"/>
    </xf>
    <xf numFmtId="0" fontId="7" fillId="3"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4" fontId="8" fillId="0" borderId="6" xfId="0" applyNumberFormat="1" applyFont="1" applyFill="1" applyBorder="1" applyAlignment="1">
      <alignment horizontal="center" vertical="center" wrapText="1"/>
    </xf>
    <xf numFmtId="0" fontId="8" fillId="8" borderId="6" xfId="0" applyFont="1" applyFill="1" applyBorder="1" applyAlignment="1">
      <alignment horizontal="center" vertical="center" wrapText="1"/>
    </xf>
    <xf numFmtId="4" fontId="9" fillId="8" borderId="6" xfId="0" applyNumberFormat="1" applyFont="1" applyFill="1" applyBorder="1" applyAlignment="1">
      <alignment horizontal="center" vertical="center" wrapText="1"/>
    </xf>
    <xf numFmtId="0" fontId="10" fillId="0" borderId="6" xfId="0" applyFont="1" applyFill="1" applyBorder="1"/>
    <xf numFmtId="0" fontId="10" fillId="0" borderId="0" xfId="0" applyFont="1"/>
    <xf numFmtId="0" fontId="11" fillId="0" borderId="0" xfId="0" applyFont="1"/>
    <xf numFmtId="0" fontId="12" fillId="0" borderId="0" xfId="0" applyFont="1" applyAlignment="1">
      <alignment vertical="center" wrapText="1"/>
    </xf>
    <xf numFmtId="0" fontId="13" fillId="0" borderId="0" xfId="0" applyFont="1"/>
    <xf numFmtId="0" fontId="15" fillId="0" borderId="0" xfId="0" applyFont="1"/>
    <xf numFmtId="0" fontId="14" fillId="0" borderId="0" xfId="0" applyFont="1" applyAlignment="1">
      <alignment vertical="center"/>
    </xf>
    <xf numFmtId="0" fontId="16" fillId="0" borderId="0" xfId="0" applyFont="1" applyAlignment="1">
      <alignment vertical="center"/>
    </xf>
    <xf numFmtId="0" fontId="17" fillId="5" borderId="18" xfId="0" applyFont="1" applyFill="1" applyBorder="1" applyAlignment="1">
      <alignment vertical="center"/>
    </xf>
    <xf numFmtId="0" fontId="19" fillId="6" borderId="21" xfId="0" applyFont="1" applyFill="1" applyBorder="1" applyAlignment="1">
      <alignment horizontal="center" vertical="center" wrapText="1"/>
    </xf>
    <xf numFmtId="0" fontId="19" fillId="6" borderId="21" xfId="0" applyFont="1" applyFill="1" applyBorder="1" applyAlignment="1">
      <alignment horizontal="center" vertical="center"/>
    </xf>
    <xf numFmtId="0" fontId="19" fillId="12" borderId="34"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19" fillId="6" borderId="38" xfId="0" applyFont="1" applyFill="1" applyBorder="1" applyAlignment="1">
      <alignment horizontal="center" vertical="center" wrapText="1"/>
    </xf>
    <xf numFmtId="0" fontId="19" fillId="6" borderId="39" xfId="0" applyFont="1" applyFill="1" applyBorder="1" applyAlignment="1">
      <alignment horizontal="center" vertical="center" wrapText="1"/>
    </xf>
    <xf numFmtId="0" fontId="19" fillId="6" borderId="40" xfId="0" applyFont="1" applyFill="1" applyBorder="1" applyAlignment="1">
      <alignment horizontal="center" vertical="center" wrapText="1"/>
    </xf>
    <xf numFmtId="0" fontId="19" fillId="6" borderId="41" xfId="0" applyFont="1" applyFill="1" applyBorder="1" applyAlignment="1">
      <alignment horizontal="center" vertical="center" wrapText="1"/>
    </xf>
    <xf numFmtId="0" fontId="22" fillId="7" borderId="16"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22" fillId="7" borderId="4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3" fillId="8" borderId="6"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25" fillId="8" borderId="6" xfId="0" applyFont="1" applyFill="1" applyBorder="1" applyAlignment="1">
      <alignment horizontal="center" vertical="center" wrapText="1"/>
    </xf>
    <xf numFmtId="0" fontId="0" fillId="0" borderId="0" xfId="0" applyFont="1" applyAlignment="1">
      <alignment horizontal="center" vertical="center"/>
    </xf>
    <xf numFmtId="0" fontId="26" fillId="0" borderId="0" xfId="0" applyFont="1"/>
    <xf numFmtId="0" fontId="26" fillId="0" borderId="0" xfId="0" applyFont="1" applyAlignment="1">
      <alignment wrapText="1"/>
    </xf>
    <xf numFmtId="0" fontId="27" fillId="7" borderId="16" xfId="0" applyFont="1" applyFill="1" applyBorder="1" applyAlignment="1">
      <alignment horizontal="center" vertical="center" wrapText="1"/>
    </xf>
    <xf numFmtId="0" fontId="27" fillId="7" borderId="20" xfId="0" applyFont="1" applyFill="1" applyBorder="1" applyAlignment="1">
      <alignment horizontal="center" vertical="center" wrapText="1"/>
    </xf>
    <xf numFmtId="0" fontId="27" fillId="7" borderId="3" xfId="0" applyFont="1" applyFill="1" applyBorder="1" applyAlignment="1">
      <alignment horizontal="center" vertical="center" wrapText="1"/>
    </xf>
    <xf numFmtId="0" fontId="4" fillId="0" borderId="42" xfId="0" applyFont="1" applyBorder="1" applyAlignment="1">
      <alignment vertical="center" wrapText="1"/>
    </xf>
    <xf numFmtId="0" fontId="28" fillId="0" borderId="43" xfId="0" applyFont="1" applyBorder="1" applyAlignment="1">
      <alignment horizontal="justify" vertical="center" wrapText="1"/>
    </xf>
    <xf numFmtId="0" fontId="30" fillId="0" borderId="43" xfId="0" applyFont="1" applyBorder="1" applyAlignment="1">
      <alignment horizontal="justify" vertical="center" wrapText="1"/>
    </xf>
    <xf numFmtId="0" fontId="31" fillId="0" borderId="43" xfId="0" applyFont="1" applyBorder="1" applyAlignment="1">
      <alignment vertical="center" wrapText="1"/>
    </xf>
    <xf numFmtId="0" fontId="4" fillId="0" borderId="42" xfId="0" applyFont="1" applyBorder="1" applyAlignment="1">
      <alignment wrapText="1"/>
    </xf>
    <xf numFmtId="0" fontId="32" fillId="0" borderId="43" xfId="0" applyFont="1" applyBorder="1" applyAlignment="1">
      <alignment horizontal="justify" vertical="center" wrapText="1"/>
    </xf>
    <xf numFmtId="0" fontId="26" fillId="0" borderId="0" xfId="0" applyFont="1" applyAlignment="1">
      <alignment horizontal="center" vertical="center" wrapText="1"/>
    </xf>
    <xf numFmtId="0" fontId="32" fillId="2" borderId="43" xfId="0" applyFont="1" applyFill="1" applyBorder="1" applyAlignment="1">
      <alignment horizontal="justify" vertical="center" wrapText="1"/>
    </xf>
    <xf numFmtId="0" fontId="26" fillId="0" borderId="0" xfId="0" applyFont="1" applyAlignment="1">
      <alignment vertical="center" wrapText="1"/>
    </xf>
    <xf numFmtId="0" fontId="7" fillId="3" borderId="29" xfId="0" applyFont="1" applyFill="1" applyBorder="1" applyAlignment="1">
      <alignment horizontal="center" vertical="center" wrapText="1"/>
    </xf>
    <xf numFmtId="3" fontId="0" fillId="0" borderId="0" xfId="0" applyNumberFormat="1" applyFont="1"/>
    <xf numFmtId="4" fontId="0" fillId="0" borderId="6" xfId="0" applyNumberFormat="1" applyFont="1" applyFill="1" applyBorder="1" applyAlignment="1">
      <alignment horizontal="center" vertical="center"/>
    </xf>
    <xf numFmtId="4" fontId="10" fillId="0" borderId="6" xfId="0" applyNumberFormat="1" applyFont="1" applyFill="1" applyBorder="1" applyAlignment="1">
      <alignment horizontal="center" vertical="center"/>
    </xf>
    <xf numFmtId="4" fontId="0" fillId="0" borderId="0" xfId="0" applyNumberFormat="1" applyFont="1"/>
    <xf numFmtId="3" fontId="0" fillId="0" borderId="0" xfId="0" applyNumberFormat="1" applyAlignment="1">
      <alignment wrapText="1"/>
    </xf>
    <xf numFmtId="0" fontId="35" fillId="7" borderId="3" xfId="0" applyFont="1" applyFill="1" applyBorder="1" applyAlignment="1">
      <alignment horizontal="center" vertical="center" wrapText="1"/>
    </xf>
    <xf numFmtId="0" fontId="35" fillId="7" borderId="16" xfId="0" applyFont="1" applyFill="1" applyBorder="1" applyAlignment="1">
      <alignment horizontal="center" vertical="center" wrapText="1"/>
    </xf>
    <xf numFmtId="9" fontId="4" fillId="0" borderId="6" xfId="0" applyNumberFormat="1" applyFont="1" applyFill="1" applyBorder="1" applyAlignment="1">
      <alignment horizontal="center" vertical="center" wrapText="1"/>
    </xf>
    <xf numFmtId="9" fontId="24" fillId="0" borderId="6"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165" fontId="0" fillId="0" borderId="0" xfId="0" applyNumberFormat="1" applyFont="1"/>
    <xf numFmtId="166" fontId="0" fillId="0" borderId="0" xfId="0" applyNumberFormat="1" applyFont="1"/>
    <xf numFmtId="2" fontId="0" fillId="0" borderId="0" xfId="0" applyNumberFormat="1" applyFont="1"/>
    <xf numFmtId="167" fontId="0" fillId="0" borderId="0" xfId="13" applyNumberFormat="1" applyFont="1"/>
    <xf numFmtId="167" fontId="0" fillId="0" borderId="0" xfId="0" applyNumberFormat="1" applyFont="1"/>
    <xf numFmtId="0" fontId="0" fillId="8" borderId="0" xfId="0" applyFont="1" applyFill="1"/>
    <xf numFmtId="0" fontId="0" fillId="10" borderId="0" xfId="0" applyFont="1" applyFill="1"/>
    <xf numFmtId="0" fontId="0" fillId="13" borderId="0" xfId="0" applyFont="1" applyFill="1"/>
    <xf numFmtId="0" fontId="0" fillId="14" borderId="0" xfId="0" applyFont="1" applyFill="1"/>
    <xf numFmtId="0" fontId="0" fillId="0" borderId="0" xfId="0" applyFont="1" applyAlignment="1">
      <alignment horizontal="center"/>
    </xf>
    <xf numFmtId="165" fontId="0" fillId="10" borderId="0" xfId="0" applyNumberFormat="1" applyFont="1" applyFill="1" applyAlignment="1">
      <alignment horizontal="center"/>
    </xf>
    <xf numFmtId="165" fontId="0" fillId="15" borderId="0" xfId="0" applyNumberFormat="1" applyFont="1" applyFill="1" applyAlignment="1">
      <alignment horizontal="center"/>
    </xf>
    <xf numFmtId="165" fontId="0" fillId="16" borderId="0" xfId="0" applyNumberFormat="1" applyFont="1" applyFill="1" applyAlignment="1">
      <alignment horizontal="center"/>
    </xf>
    <xf numFmtId="165" fontId="36" fillId="0" borderId="0" xfId="0" applyNumberFormat="1" applyFont="1"/>
    <xf numFmtId="165" fontId="0" fillId="0" borderId="0" xfId="0" applyNumberFormat="1" applyAlignment="1">
      <alignment horizontal="center" wrapText="1"/>
    </xf>
    <xf numFmtId="165" fontId="0" fillId="0" borderId="0" xfId="0" applyNumberFormat="1"/>
    <xf numFmtId="0" fontId="27" fillId="7" borderId="20" xfId="0" applyFont="1" applyFill="1" applyBorder="1" applyAlignment="1">
      <alignment vertical="center" wrapText="1"/>
    </xf>
    <xf numFmtId="0" fontId="31" fillId="0" borderId="43" xfId="0" applyFont="1" applyBorder="1" applyAlignment="1">
      <alignment horizontal="left" vertical="center" wrapText="1"/>
    </xf>
    <xf numFmtId="3" fontId="27" fillId="7" borderId="20" xfId="0" applyNumberFormat="1" applyFont="1" applyFill="1" applyBorder="1" applyAlignment="1">
      <alignment horizontal="center" vertical="center" wrapText="1"/>
    </xf>
    <xf numFmtId="4" fontId="27" fillId="7" borderId="20" xfId="0" applyNumberFormat="1" applyFont="1" applyFill="1" applyBorder="1" applyAlignment="1">
      <alignment horizontal="center" vertical="center" wrapText="1"/>
    </xf>
    <xf numFmtId="9" fontId="27" fillId="7" borderId="20" xfId="0" applyNumberFormat="1" applyFont="1" applyFill="1" applyBorder="1" applyAlignment="1">
      <alignment horizontal="center" vertical="center" wrapText="1"/>
    </xf>
    <xf numFmtId="9" fontId="28" fillId="0" borderId="43" xfId="0" applyNumberFormat="1" applyFont="1" applyBorder="1" applyAlignment="1">
      <alignment horizontal="left" vertical="center" wrapText="1"/>
    </xf>
    <xf numFmtId="9" fontId="28" fillId="0" borderId="43" xfId="0" applyNumberFormat="1" applyFont="1" applyBorder="1" applyAlignment="1">
      <alignment horizontal="justify" vertical="center" wrapText="1"/>
    </xf>
    <xf numFmtId="9" fontId="4" fillId="2" borderId="6" xfId="0" applyNumberFormat="1" applyFont="1" applyFill="1" applyBorder="1" applyAlignment="1">
      <alignment horizontal="left" vertical="center" wrapText="1"/>
    </xf>
    <xf numFmtId="0" fontId="27" fillId="7" borderId="20" xfId="0" applyFont="1" applyFill="1" applyBorder="1" applyAlignment="1">
      <alignment horizontal="center" vertical="center" wrapText="1"/>
    </xf>
    <xf numFmtId="0" fontId="27" fillId="7" borderId="21" xfId="0" applyFont="1" applyFill="1" applyBorder="1" applyAlignment="1">
      <alignment horizontal="center" vertical="center" wrapText="1"/>
    </xf>
    <xf numFmtId="0" fontId="27" fillId="7" borderId="26"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3" xfId="0" applyFont="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1" xfId="0" applyFont="1" applyFill="1" applyBorder="1" applyAlignment="1">
      <alignment horizontal="center"/>
    </xf>
    <xf numFmtId="0" fontId="14" fillId="0" borderId="2" xfId="0" applyFont="1" applyFill="1" applyBorder="1" applyAlignment="1">
      <alignment horizontal="center"/>
    </xf>
    <xf numFmtId="0" fontId="14" fillId="0" borderId="4" xfId="0" applyFont="1" applyFill="1" applyBorder="1" applyAlignment="1">
      <alignment horizontal="center"/>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14" fillId="0" borderId="4" xfId="0" applyFont="1" applyFill="1" applyBorder="1" applyAlignment="1">
      <alignment horizontal="left" vertical="center"/>
    </xf>
    <xf numFmtId="0" fontId="17" fillId="4" borderId="25" xfId="0" applyFont="1" applyFill="1" applyBorder="1" applyAlignment="1">
      <alignment horizontal="center" vertical="center" wrapText="1"/>
    </xf>
    <xf numFmtId="0" fontId="18" fillId="10" borderId="17" xfId="0" applyFont="1" applyFill="1" applyBorder="1" applyAlignment="1">
      <alignment horizontal="center" vertical="center"/>
    </xf>
    <xf numFmtId="0" fontId="20" fillId="4" borderId="16"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19" fillId="6" borderId="20" xfId="0" applyFont="1" applyFill="1" applyBorder="1" applyAlignment="1">
      <alignment horizontal="center" vertical="center" wrapText="1"/>
    </xf>
    <xf numFmtId="0" fontId="19" fillId="6" borderId="21"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19" fillId="6" borderId="16"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19" fillId="6" borderId="15"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22"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1" fillId="0" borderId="0" xfId="0" applyFont="1" applyAlignment="1">
      <alignment horizontal="center"/>
    </xf>
    <xf numFmtId="0" fontId="12" fillId="0" borderId="12" xfId="0" applyFont="1" applyBorder="1" applyAlignment="1">
      <alignment horizontal="center" vertical="center" wrapText="1"/>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4" xfId="0" applyFont="1" applyBorder="1" applyAlignment="1">
      <alignment horizontal="left" vertical="center"/>
    </xf>
    <xf numFmtId="0" fontId="19" fillId="11" borderId="20" xfId="0" applyFont="1" applyFill="1" applyBorder="1" applyAlignment="1">
      <alignment horizontal="center" vertical="center" wrapText="1"/>
    </xf>
    <xf numFmtId="0" fontId="19" fillId="11" borderId="21" xfId="0" applyFont="1" applyFill="1" applyBorder="1" applyAlignment="1">
      <alignment horizontal="center" vertical="center" wrapText="1"/>
    </xf>
    <xf numFmtId="0" fontId="19" fillId="11" borderId="26" xfId="0" applyFont="1" applyFill="1" applyBorder="1" applyAlignment="1">
      <alignment horizontal="center" vertical="center" wrapText="1"/>
    </xf>
    <xf numFmtId="0" fontId="19" fillId="6" borderId="19" xfId="0" applyFont="1" applyFill="1" applyBorder="1" applyAlignment="1">
      <alignment horizontal="center" vertical="center" wrapText="1"/>
    </xf>
    <xf numFmtId="0" fontId="19" fillId="6" borderId="17" xfId="0" applyFont="1" applyFill="1" applyBorder="1" applyAlignment="1">
      <alignment horizontal="center" vertical="center" wrapText="1"/>
    </xf>
    <xf numFmtId="0" fontId="21" fillId="6" borderId="22" xfId="0" applyFont="1" applyFill="1" applyBorder="1" applyAlignment="1">
      <alignment horizontal="center" vertical="center" wrapText="1"/>
    </xf>
    <xf numFmtId="0" fontId="21" fillId="6" borderId="24" xfId="0" applyFont="1" applyFill="1" applyBorder="1" applyAlignment="1">
      <alignment horizontal="center" vertical="center" wrapText="1"/>
    </xf>
    <xf numFmtId="0" fontId="21" fillId="6" borderId="21" xfId="0" applyFont="1" applyFill="1" applyBorder="1" applyAlignment="1">
      <alignment horizontal="center" vertical="center" wrapText="1"/>
    </xf>
    <xf numFmtId="0" fontId="21" fillId="6" borderId="26" xfId="0" applyFont="1" applyFill="1" applyBorder="1" applyAlignment="1">
      <alignment horizontal="center" vertical="center" wrapText="1"/>
    </xf>
    <xf numFmtId="0" fontId="20" fillId="4" borderId="35" xfId="0" applyFont="1" applyFill="1" applyBorder="1" applyAlignment="1">
      <alignment horizontal="center" vertical="center" wrapText="1"/>
    </xf>
    <xf numFmtId="0" fontId="20" fillId="4" borderId="36" xfId="0" applyFont="1" applyFill="1" applyBorder="1" applyAlignment="1">
      <alignment horizontal="center" vertical="center" wrapText="1"/>
    </xf>
    <xf numFmtId="0" fontId="20" fillId="4" borderId="37" xfId="0" applyFont="1" applyFill="1" applyBorder="1" applyAlignment="1">
      <alignment horizontal="center"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5" fillId="2" borderId="31"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4" fillId="9" borderId="8" xfId="9" applyFont="1" applyFill="1" applyBorder="1" applyAlignment="1">
      <alignment horizontal="center"/>
    </xf>
    <xf numFmtId="0" fontId="4" fillId="9" borderId="9" xfId="9" applyFont="1" applyFill="1" applyBorder="1" applyAlignment="1">
      <alignment horizontal="center"/>
    </xf>
    <xf numFmtId="0" fontId="5" fillId="0" borderId="11"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8" xfId="0" applyFont="1" applyFill="1" applyBorder="1" applyAlignment="1">
      <alignment horizontal="left"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7" fillId="3" borderId="6" xfId="0" applyFont="1" applyFill="1" applyBorder="1" applyAlignment="1">
      <alignment horizontal="center" vertical="center"/>
    </xf>
    <xf numFmtId="0" fontId="6" fillId="0" borderId="12" xfId="0" applyFont="1" applyBorder="1" applyAlignment="1">
      <alignment horizontal="center"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38" fillId="0" borderId="4" xfId="0" applyFont="1" applyBorder="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center"/>
    </xf>
    <xf numFmtId="0" fontId="6" fillId="0" borderId="13" xfId="0" applyFont="1" applyBorder="1" applyAlignment="1">
      <alignment horizontal="center" vertical="center"/>
    </xf>
    <xf numFmtId="0" fontId="6" fillId="0" borderId="2" xfId="0" applyFont="1" applyBorder="1" applyAlignment="1">
      <alignment horizontal="center" vertical="center" wrapText="1"/>
    </xf>
    <xf numFmtId="0" fontId="8" fillId="0" borderId="10" xfId="0" applyFont="1" applyFill="1" applyBorder="1" applyAlignment="1">
      <alignment horizontal="center" vertical="top" wrapText="1"/>
    </xf>
  </cellXfs>
  <cellStyles count="14">
    <cellStyle name="Millares [0]" xfId="13" builtinId="6"/>
    <cellStyle name="Millares 2" xfId="6" xr:uid="{00000000-0005-0000-0000-000001000000}"/>
    <cellStyle name="Millares 3" xfId="12" xr:uid="{00000000-0005-0000-0000-000002000000}"/>
    <cellStyle name="Normal" xfId="0" builtinId="0"/>
    <cellStyle name="Normal 2" xfId="2" xr:uid="{00000000-0005-0000-0000-000004000000}"/>
    <cellStyle name="Normal 2 2" xfId="4" xr:uid="{00000000-0005-0000-0000-000005000000}"/>
    <cellStyle name="Normal 2 2 2" xfId="7" xr:uid="{00000000-0005-0000-0000-000006000000}"/>
    <cellStyle name="Normal 2 2 2 4" xfId="10" xr:uid="{00000000-0005-0000-0000-000007000000}"/>
    <cellStyle name="Normal 2 3" xfId="5" xr:uid="{00000000-0005-0000-0000-000008000000}"/>
    <cellStyle name="Normal 3" xfId="1" xr:uid="{00000000-0005-0000-0000-000009000000}"/>
    <cellStyle name="Normal 3 2 8" xfId="3" xr:uid="{00000000-0005-0000-0000-00000A000000}"/>
    <cellStyle name="Normal 5" xfId="8" xr:uid="{00000000-0005-0000-0000-00000B000000}"/>
    <cellStyle name="Normal 6 2" xfId="11" xr:uid="{00000000-0005-0000-0000-00000C000000}"/>
    <cellStyle name="Normal 7" xfId="9" xr:uid="{00000000-0005-0000-0000-00000D000000}"/>
  </cellStyles>
  <dxfs count="0"/>
  <tableStyles count="0" defaultTableStyle="TableStyleMedium2" defaultPivotStyle="PivotStyleLight16"/>
  <colors>
    <mruColors>
      <color rgb="FF6694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369807</xdr:colOff>
      <xdr:row>0</xdr:row>
      <xdr:rowOff>67236</xdr:rowOff>
    </xdr:from>
    <xdr:to>
      <xdr:col>18</xdr:col>
      <xdr:colOff>416685</xdr:colOff>
      <xdr:row>1</xdr:row>
      <xdr:rowOff>98362</xdr:rowOff>
    </xdr:to>
    <xdr:pic>
      <xdr:nvPicPr>
        <xdr:cNvPr id="12" name="1 Imagen" descr="logo final Ministerio de HAcienda-0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87131" y="67236"/>
          <a:ext cx="1313143" cy="613832"/>
        </a:xfrm>
        <a:prstGeom prst="rect">
          <a:avLst/>
        </a:prstGeom>
        <a:noFill/>
        <a:ln>
          <a:noFill/>
        </a:ln>
      </xdr:spPr>
    </xdr:pic>
    <xdr:clientData/>
  </xdr:twoCellAnchor>
  <xdr:twoCellAnchor editAs="oneCell">
    <xdr:from>
      <xdr:col>23</xdr:col>
      <xdr:colOff>290731</xdr:colOff>
      <xdr:row>0</xdr:row>
      <xdr:rowOff>33617</xdr:rowOff>
    </xdr:from>
    <xdr:to>
      <xdr:col>24</xdr:col>
      <xdr:colOff>661769</xdr:colOff>
      <xdr:row>1</xdr:row>
      <xdr:rowOff>137769</xdr:rowOff>
    </xdr:to>
    <xdr:pic>
      <xdr:nvPicPr>
        <xdr:cNvPr id="1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42790" y="33617"/>
          <a:ext cx="1289921" cy="686858"/>
        </a:xfrm>
        <a:prstGeom prst="rect">
          <a:avLst/>
        </a:prstGeom>
        <a:noFill/>
        <a:ln>
          <a:noFill/>
        </a:ln>
      </xdr:spPr>
    </xdr:pic>
    <xdr:clientData/>
  </xdr:twoCellAnchor>
  <xdr:twoCellAnchor editAs="oneCell">
    <xdr:from>
      <xdr:col>2</xdr:col>
      <xdr:colOff>993401</xdr:colOff>
      <xdr:row>0</xdr:row>
      <xdr:rowOff>84044</xdr:rowOff>
    </xdr:from>
    <xdr:to>
      <xdr:col>3</xdr:col>
      <xdr:colOff>618849</xdr:colOff>
      <xdr:row>1</xdr:row>
      <xdr:rowOff>108398</xdr:rowOff>
    </xdr:to>
    <xdr:pic>
      <xdr:nvPicPr>
        <xdr:cNvPr id="4" name="1 Imagen" descr="logo final Ministerio de HAcienda-01">
          <a:extLst>
            <a:ext uri="{FF2B5EF4-FFF2-40B4-BE49-F238E27FC236}">
              <a16:creationId xmlns:a16="http://schemas.microsoft.com/office/drawing/2014/main" id="{837A7C20-B2F7-45DF-BACA-29E5C1CA332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10460" y="84044"/>
          <a:ext cx="1597683" cy="607060"/>
        </a:xfrm>
        <a:prstGeom prst="rect">
          <a:avLst/>
        </a:prstGeom>
        <a:noFill/>
        <a:ln>
          <a:noFill/>
        </a:ln>
      </xdr:spPr>
    </xdr:pic>
    <xdr:clientData/>
  </xdr:twoCellAnchor>
  <xdr:twoCellAnchor editAs="oneCell">
    <xdr:from>
      <xdr:col>0</xdr:col>
      <xdr:colOff>0</xdr:colOff>
      <xdr:row>0</xdr:row>
      <xdr:rowOff>64558</xdr:rowOff>
    </xdr:from>
    <xdr:to>
      <xdr:col>0</xdr:col>
      <xdr:colOff>1685378</xdr:colOff>
      <xdr:row>1</xdr:row>
      <xdr:rowOff>164477</xdr:rowOff>
    </xdr:to>
    <xdr:pic>
      <xdr:nvPicPr>
        <xdr:cNvPr id="5" name="2 Imagen">
          <a:extLst>
            <a:ext uri="{FF2B5EF4-FFF2-40B4-BE49-F238E27FC236}">
              <a16:creationId xmlns:a16="http://schemas.microsoft.com/office/drawing/2014/main" id="{D5B9A61B-D85A-4D1A-A879-1EFA2FE109D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4558"/>
          <a:ext cx="1682016" cy="6826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AC24"/>
  <sheetViews>
    <sheetView showGridLines="0" tabSelected="1" zoomScale="85" zoomScaleNormal="85" zoomScalePageLayoutView="40" workbookViewId="0">
      <pane ySplit="12" topLeftCell="A13" activePane="bottomLeft" state="frozen"/>
      <selection pane="bottomLeft" activeCell="E33" sqref="E33"/>
    </sheetView>
  </sheetViews>
  <sheetFormatPr baseColWidth="10" defaultColWidth="11.42578125" defaultRowHeight="15" x14ac:dyDescent="0.25"/>
  <cols>
    <col min="1" max="1" width="30.85546875" customWidth="1"/>
    <col min="2" max="2" width="16.28515625" customWidth="1"/>
    <col min="3" max="3" width="29.5703125" customWidth="1"/>
    <col min="4" max="4" width="19" customWidth="1"/>
    <col min="5" max="5" width="22" customWidth="1"/>
    <col min="6" max="6" width="14.42578125" customWidth="1"/>
    <col min="7" max="7" width="13" customWidth="1"/>
    <col min="8" max="8" width="36" customWidth="1"/>
    <col min="9" max="9" width="28.28515625" customWidth="1"/>
    <col min="10" max="10" width="19.28515625" customWidth="1"/>
    <col min="11" max="12" width="17.7109375" customWidth="1"/>
    <col min="13" max="13" width="13.7109375" customWidth="1"/>
    <col min="14" max="14" width="11.42578125" customWidth="1"/>
    <col min="15" max="15" width="10.140625" customWidth="1"/>
    <col min="16" max="16" width="7.85546875" customWidth="1"/>
    <col min="17" max="17" width="8.140625" customWidth="1"/>
    <col min="18" max="18" width="19" customWidth="1"/>
    <col min="19" max="20" width="17.140625" customWidth="1"/>
    <col min="21" max="21" width="13.7109375" customWidth="1"/>
    <col min="22" max="22" width="12.5703125" customWidth="1"/>
    <col min="23" max="23" width="11.85546875" customWidth="1"/>
    <col min="24" max="24" width="13.7109375" customWidth="1"/>
    <col min="25" max="25" width="13.42578125" customWidth="1"/>
    <col min="26" max="26" width="26.28515625" customWidth="1"/>
    <col min="27" max="27" width="18.7109375" hidden="1" customWidth="1"/>
    <col min="28" max="28" width="18.42578125" bestFit="1" customWidth="1"/>
    <col min="29" max="29" width="19" bestFit="1" customWidth="1"/>
  </cols>
  <sheetData>
    <row r="1" spans="1:29" s="13" customFormat="1" ht="45.75" customHeight="1" x14ac:dyDescent="0.35">
      <c r="A1" s="118"/>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row>
    <row r="2" spans="1:29" s="15" customFormat="1" ht="24.75" customHeight="1" thickBot="1" x14ac:dyDescent="0.4">
      <c r="A2" s="119" t="s">
        <v>58</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4"/>
    </row>
    <row r="3" spans="1:29" s="16" customFormat="1" ht="16.5" thickBot="1" x14ac:dyDescent="0.25">
      <c r="A3" s="120" t="s">
        <v>72</v>
      </c>
      <c r="B3" s="121"/>
      <c r="C3" s="121"/>
      <c r="D3" s="121"/>
      <c r="E3" s="121"/>
      <c r="F3" s="122"/>
      <c r="G3" s="89" t="s">
        <v>183</v>
      </c>
      <c r="H3" s="90"/>
      <c r="I3" s="90"/>
      <c r="J3" s="90"/>
      <c r="K3" s="90"/>
      <c r="L3" s="90"/>
      <c r="M3" s="90"/>
      <c r="N3" s="90"/>
      <c r="O3" s="90"/>
      <c r="P3" s="90"/>
      <c r="Q3" s="90"/>
      <c r="R3" s="90"/>
      <c r="S3" s="90"/>
      <c r="T3" s="90"/>
      <c r="U3" s="90"/>
      <c r="V3" s="90"/>
      <c r="W3" s="90"/>
      <c r="X3" s="90"/>
      <c r="Y3" s="90"/>
      <c r="Z3" s="90"/>
      <c r="AA3" s="91"/>
    </row>
    <row r="4" spans="1:29" s="17" customFormat="1" ht="16.5" thickBot="1" x14ac:dyDescent="0.3">
      <c r="A4" s="120" t="s">
        <v>184</v>
      </c>
      <c r="B4" s="121"/>
      <c r="C4" s="121"/>
      <c r="D4" s="121"/>
      <c r="E4" s="121"/>
      <c r="F4" s="122"/>
      <c r="G4" s="89" t="s">
        <v>185</v>
      </c>
      <c r="H4" s="90"/>
      <c r="I4" s="90"/>
      <c r="J4" s="90"/>
      <c r="K4" s="90"/>
      <c r="L4" s="90"/>
      <c r="M4" s="90"/>
      <c r="N4" s="90"/>
      <c r="O4" s="90"/>
      <c r="P4" s="90"/>
      <c r="Q4" s="90"/>
      <c r="R4" s="90"/>
      <c r="S4" s="90"/>
      <c r="T4" s="90"/>
      <c r="U4" s="90"/>
      <c r="V4" s="90"/>
      <c r="W4" s="90"/>
      <c r="X4" s="90"/>
      <c r="Y4" s="90"/>
      <c r="Z4" s="90"/>
      <c r="AA4" s="91"/>
    </row>
    <row r="5" spans="1:29" s="16" customFormat="1" ht="16.5" thickBot="1" x14ac:dyDescent="0.25">
      <c r="A5" s="98" t="s">
        <v>186</v>
      </c>
      <c r="B5" s="99"/>
      <c r="C5" s="99"/>
      <c r="D5" s="99"/>
      <c r="E5" s="99"/>
      <c r="F5" s="100"/>
      <c r="G5" s="92" t="s">
        <v>188</v>
      </c>
      <c r="H5" s="93"/>
      <c r="I5" s="93"/>
      <c r="J5" s="93"/>
      <c r="K5" s="93"/>
      <c r="L5" s="93"/>
      <c r="M5" s="93"/>
      <c r="N5" s="93"/>
      <c r="O5" s="93"/>
      <c r="P5" s="93"/>
      <c r="Q5" s="93"/>
      <c r="R5" s="93"/>
      <c r="S5" s="93"/>
      <c r="T5" s="93"/>
      <c r="U5" s="93"/>
      <c r="V5" s="93"/>
      <c r="W5" s="93"/>
      <c r="X5" s="93"/>
      <c r="Y5" s="93"/>
      <c r="Z5" s="93"/>
      <c r="AA5" s="94"/>
    </row>
    <row r="6" spans="1:29" s="16" customFormat="1" ht="16.5" thickBot="1" x14ac:dyDescent="0.3">
      <c r="A6" s="98" t="s">
        <v>187</v>
      </c>
      <c r="B6" s="99"/>
      <c r="C6" s="99"/>
      <c r="D6" s="99"/>
      <c r="E6" s="99"/>
      <c r="F6" s="100"/>
      <c r="G6" s="95" t="s">
        <v>189</v>
      </c>
      <c r="H6" s="96"/>
      <c r="I6" s="96"/>
      <c r="J6" s="96"/>
      <c r="K6" s="96"/>
      <c r="L6" s="96"/>
      <c r="M6" s="96"/>
      <c r="N6" s="96"/>
      <c r="O6" s="96"/>
      <c r="P6" s="96"/>
      <c r="Q6" s="96"/>
      <c r="R6" s="96"/>
      <c r="S6" s="96"/>
      <c r="T6" s="96"/>
      <c r="U6" s="96"/>
      <c r="V6" s="96"/>
      <c r="W6" s="96"/>
      <c r="X6" s="96"/>
      <c r="Y6" s="96"/>
      <c r="Z6" s="96"/>
      <c r="AA6" s="97"/>
    </row>
    <row r="7" spans="1:29" s="16" customFormat="1" ht="16.5" thickBot="1" x14ac:dyDescent="0.25">
      <c r="A7" s="18" t="s">
        <v>59</v>
      </c>
      <c r="B7" s="17"/>
      <c r="C7" s="17"/>
      <c r="D7" s="17"/>
      <c r="E7" s="17"/>
      <c r="F7" s="17"/>
      <c r="G7" s="17"/>
      <c r="H7" s="17"/>
      <c r="I7" s="17"/>
      <c r="J7" s="17"/>
      <c r="K7" s="17"/>
      <c r="L7" s="17"/>
      <c r="M7" s="17"/>
      <c r="N7" s="17"/>
      <c r="O7" s="17"/>
      <c r="P7" s="17"/>
      <c r="Q7" s="17"/>
      <c r="R7" s="17"/>
      <c r="S7" s="17"/>
      <c r="T7" s="17"/>
      <c r="U7" s="17"/>
      <c r="V7" s="17"/>
      <c r="W7" s="17"/>
      <c r="X7" s="17"/>
      <c r="Y7" s="17"/>
      <c r="Z7" s="17"/>
      <c r="AA7" s="17"/>
    </row>
    <row r="8" spans="1:29" ht="43.5" customHeight="1" thickTop="1" thickBot="1" x14ac:dyDescent="0.3">
      <c r="A8" s="101" t="s">
        <v>60</v>
      </c>
      <c r="B8" s="101"/>
      <c r="C8" s="101"/>
      <c r="D8" s="101"/>
      <c r="E8" s="101"/>
      <c r="F8" s="101"/>
      <c r="G8" s="101"/>
      <c r="H8" s="101"/>
      <c r="I8" s="101"/>
      <c r="J8" s="101"/>
      <c r="K8" s="102" t="s">
        <v>61</v>
      </c>
      <c r="L8" s="102"/>
      <c r="M8" s="102"/>
      <c r="N8" s="102"/>
      <c r="O8" s="102"/>
      <c r="P8" s="102"/>
      <c r="Q8" s="102"/>
      <c r="R8" s="102"/>
      <c r="S8" s="102"/>
      <c r="T8" s="102"/>
      <c r="U8" s="102"/>
      <c r="V8" s="102"/>
      <c r="W8" s="102"/>
      <c r="X8" s="102"/>
      <c r="Y8" s="102"/>
      <c r="Z8" s="102"/>
      <c r="AA8" s="19"/>
    </row>
    <row r="9" spans="1:29" ht="22.5" customHeight="1" thickTop="1" thickBot="1" x14ac:dyDescent="0.3">
      <c r="A9" s="106" t="s">
        <v>62</v>
      </c>
      <c r="B9" s="111" t="s">
        <v>63</v>
      </c>
      <c r="C9" s="106" t="s">
        <v>178</v>
      </c>
      <c r="D9" s="106" t="s">
        <v>64</v>
      </c>
      <c r="E9" s="106" t="s">
        <v>65</v>
      </c>
      <c r="F9" s="106" t="s">
        <v>66</v>
      </c>
      <c r="G9" s="106" t="s">
        <v>67</v>
      </c>
      <c r="H9" s="106" t="s">
        <v>68</v>
      </c>
      <c r="I9" s="123" t="s">
        <v>0</v>
      </c>
      <c r="J9" s="106" t="s">
        <v>69</v>
      </c>
      <c r="K9" s="106" t="s">
        <v>1</v>
      </c>
      <c r="L9" s="106" t="s">
        <v>2</v>
      </c>
      <c r="M9" s="103" t="s">
        <v>3</v>
      </c>
      <c r="N9" s="104"/>
      <c r="O9" s="103" t="s">
        <v>4</v>
      </c>
      <c r="P9" s="105"/>
      <c r="Q9" s="105"/>
      <c r="R9" s="106" t="s">
        <v>5</v>
      </c>
      <c r="S9" s="106" t="s">
        <v>6</v>
      </c>
      <c r="T9" s="109" t="s">
        <v>7</v>
      </c>
      <c r="U9" s="110"/>
      <c r="V9" s="110"/>
      <c r="W9" s="111"/>
      <c r="X9" s="109" t="s">
        <v>8</v>
      </c>
      <c r="Y9" s="111"/>
      <c r="Z9" s="106" t="s">
        <v>9</v>
      </c>
    </row>
    <row r="10" spans="1:29" ht="30.75" customHeight="1" thickTop="1" thickBot="1" x14ac:dyDescent="0.3">
      <c r="A10" s="107"/>
      <c r="B10" s="114"/>
      <c r="C10" s="107"/>
      <c r="D10" s="107"/>
      <c r="E10" s="107"/>
      <c r="F10" s="107"/>
      <c r="G10" s="107"/>
      <c r="H10" s="107"/>
      <c r="I10" s="124"/>
      <c r="J10" s="107"/>
      <c r="K10" s="107"/>
      <c r="L10" s="107"/>
      <c r="M10" s="20" t="s">
        <v>10</v>
      </c>
      <c r="N10" s="21" t="s">
        <v>11</v>
      </c>
      <c r="O10" s="106" t="s">
        <v>12</v>
      </c>
      <c r="P10" s="126" t="s">
        <v>11</v>
      </c>
      <c r="Q10" s="127"/>
      <c r="R10" s="107"/>
      <c r="S10" s="107"/>
      <c r="T10" s="112"/>
      <c r="U10" s="113"/>
      <c r="V10" s="113"/>
      <c r="W10" s="114"/>
      <c r="X10" s="115"/>
      <c r="Y10" s="117"/>
      <c r="Z10" s="107"/>
    </row>
    <row r="11" spans="1:29" ht="12" customHeight="1" thickTop="1" thickBot="1" x14ac:dyDescent="0.3">
      <c r="A11" s="107"/>
      <c r="B11" s="114"/>
      <c r="C11" s="107"/>
      <c r="D11" s="107"/>
      <c r="E11" s="107"/>
      <c r="F11" s="107"/>
      <c r="G11" s="107"/>
      <c r="H11" s="107"/>
      <c r="I11" s="124"/>
      <c r="J11" s="107"/>
      <c r="K11" s="107"/>
      <c r="L11" s="107"/>
      <c r="M11" s="20"/>
      <c r="N11" s="20"/>
      <c r="O11" s="107"/>
      <c r="P11" s="107" t="s">
        <v>13</v>
      </c>
      <c r="Q11" s="112" t="s">
        <v>14</v>
      </c>
      <c r="R11" s="107"/>
      <c r="S11" s="107"/>
      <c r="T11" s="115"/>
      <c r="U11" s="116"/>
      <c r="V11" s="116"/>
      <c r="W11" s="117"/>
      <c r="X11" s="106" t="s">
        <v>15</v>
      </c>
      <c r="Y11" s="107" t="s">
        <v>16</v>
      </c>
      <c r="Z11" s="107"/>
    </row>
    <row r="12" spans="1:29" ht="33" customHeight="1" thickTop="1" thickBot="1" x14ac:dyDescent="0.3">
      <c r="A12" s="107"/>
      <c r="B12" s="114"/>
      <c r="C12" s="107"/>
      <c r="D12" s="107"/>
      <c r="E12" s="107"/>
      <c r="F12" s="107"/>
      <c r="G12" s="107"/>
      <c r="H12" s="107"/>
      <c r="I12" s="124"/>
      <c r="J12" s="107"/>
      <c r="K12" s="107"/>
      <c r="L12" s="107"/>
      <c r="M12" s="20"/>
      <c r="N12" s="20"/>
      <c r="O12" s="107"/>
      <c r="P12" s="107"/>
      <c r="Q12" s="112"/>
      <c r="R12" s="107"/>
      <c r="S12" s="107"/>
      <c r="T12" s="22" t="s">
        <v>17</v>
      </c>
      <c r="U12" s="132" t="s">
        <v>18</v>
      </c>
      <c r="V12" s="133"/>
      <c r="W12" s="134"/>
      <c r="X12" s="128"/>
      <c r="Y12" s="130" t="s">
        <v>70</v>
      </c>
      <c r="Z12" s="107"/>
    </row>
    <row r="13" spans="1:29" ht="13.5" customHeight="1" thickTop="1" thickBot="1" x14ac:dyDescent="0.3">
      <c r="A13" s="108"/>
      <c r="B13" s="117"/>
      <c r="C13" s="108"/>
      <c r="D13" s="108"/>
      <c r="E13" s="108"/>
      <c r="F13" s="108"/>
      <c r="G13" s="108"/>
      <c r="H13" s="108"/>
      <c r="I13" s="125"/>
      <c r="J13" s="108"/>
      <c r="K13" s="108"/>
      <c r="L13" s="108"/>
      <c r="M13" s="23"/>
      <c r="N13" s="23"/>
      <c r="O13" s="108"/>
      <c r="P13" s="108"/>
      <c r="Q13" s="115"/>
      <c r="R13" s="108">
        <v>2017</v>
      </c>
      <c r="S13" s="108">
        <v>2019</v>
      </c>
      <c r="T13" s="24" t="s">
        <v>71</v>
      </c>
      <c r="U13" s="25" t="s">
        <v>35</v>
      </c>
      <c r="V13" s="26" t="s">
        <v>36</v>
      </c>
      <c r="W13" s="27" t="s">
        <v>37</v>
      </c>
      <c r="X13" s="129"/>
      <c r="Y13" s="131" t="s">
        <v>70</v>
      </c>
      <c r="Z13" s="108"/>
    </row>
    <row r="14" spans="1:29" ht="174.75" customHeight="1" thickTop="1" thickBot="1" x14ac:dyDescent="0.3">
      <c r="A14" s="86" t="s">
        <v>177</v>
      </c>
      <c r="B14" s="86" t="s">
        <v>133</v>
      </c>
      <c r="C14" s="86" t="s">
        <v>121</v>
      </c>
      <c r="D14" s="39" t="s">
        <v>125</v>
      </c>
      <c r="E14" s="39" t="s">
        <v>127</v>
      </c>
      <c r="F14" s="40" t="s">
        <v>129</v>
      </c>
      <c r="G14" s="39" t="s">
        <v>130</v>
      </c>
      <c r="H14" s="39" t="s">
        <v>138</v>
      </c>
      <c r="I14" s="39" t="s">
        <v>193</v>
      </c>
      <c r="J14" s="39" t="s">
        <v>132</v>
      </c>
      <c r="K14" s="39" t="s">
        <v>84</v>
      </c>
      <c r="L14" s="40" t="s">
        <v>117</v>
      </c>
      <c r="M14" s="40" t="s">
        <v>85</v>
      </c>
      <c r="N14" s="57"/>
      <c r="O14" s="41" t="s">
        <v>86</v>
      </c>
      <c r="P14" s="41" t="s">
        <v>87</v>
      </c>
      <c r="Q14" s="41" t="s">
        <v>87</v>
      </c>
      <c r="R14" s="29"/>
      <c r="S14" s="82">
        <v>0.15</v>
      </c>
      <c r="T14" s="40">
        <v>1</v>
      </c>
      <c r="U14" s="40">
        <v>0</v>
      </c>
      <c r="V14" s="40">
        <v>0</v>
      </c>
      <c r="W14" s="40">
        <v>0</v>
      </c>
      <c r="X14" s="80">
        <v>271777</v>
      </c>
      <c r="Y14" s="40" t="s">
        <v>90</v>
      </c>
      <c r="Z14" s="78" t="s">
        <v>174</v>
      </c>
      <c r="AB14" s="76"/>
      <c r="AC14" s="77"/>
    </row>
    <row r="15" spans="1:29" ht="160.5" customHeight="1" thickTop="1" thickBot="1" x14ac:dyDescent="0.3">
      <c r="A15" s="87"/>
      <c r="B15" s="87"/>
      <c r="C15" s="87"/>
      <c r="D15" s="39" t="s">
        <v>122</v>
      </c>
      <c r="E15" s="39" t="s">
        <v>123</v>
      </c>
      <c r="F15" s="40" t="s">
        <v>104</v>
      </c>
      <c r="G15" s="39" t="s">
        <v>124</v>
      </c>
      <c r="H15" s="39" t="s">
        <v>139</v>
      </c>
      <c r="I15" s="39" t="s">
        <v>193</v>
      </c>
      <c r="J15" s="39" t="s">
        <v>132</v>
      </c>
      <c r="K15" s="39" t="s">
        <v>84</v>
      </c>
      <c r="L15" s="40" t="s">
        <v>115</v>
      </c>
      <c r="M15" s="40" t="s">
        <v>173</v>
      </c>
      <c r="N15" s="58"/>
      <c r="O15" s="39" t="s">
        <v>88</v>
      </c>
      <c r="P15" s="41" t="s">
        <v>87</v>
      </c>
      <c r="Q15" s="41" t="s">
        <v>87</v>
      </c>
      <c r="R15" s="29"/>
      <c r="S15" s="40"/>
      <c r="T15" s="40">
        <v>4</v>
      </c>
      <c r="U15" s="40">
        <v>4</v>
      </c>
      <c r="V15" s="40">
        <v>0</v>
      </c>
      <c r="W15" s="40">
        <v>0</v>
      </c>
      <c r="X15" s="81">
        <v>4888.09</v>
      </c>
      <c r="Y15" s="40" t="s">
        <v>89</v>
      </c>
      <c r="Z15" s="78" t="s">
        <v>176</v>
      </c>
      <c r="AB15" s="76"/>
    </row>
    <row r="16" spans="1:29" ht="150" customHeight="1" thickTop="1" thickBot="1" x14ac:dyDescent="0.3">
      <c r="A16" s="87"/>
      <c r="B16" s="87"/>
      <c r="C16" s="87"/>
      <c r="D16" s="39" t="s">
        <v>126</v>
      </c>
      <c r="E16" s="39" t="s">
        <v>128</v>
      </c>
      <c r="F16" s="40" t="s">
        <v>129</v>
      </c>
      <c r="G16" s="39" t="s">
        <v>101</v>
      </c>
      <c r="H16" s="39" t="s">
        <v>194</v>
      </c>
      <c r="I16" s="39" t="s">
        <v>131</v>
      </c>
      <c r="J16" s="39" t="s">
        <v>132</v>
      </c>
      <c r="K16" s="39" t="s">
        <v>84</v>
      </c>
      <c r="L16" s="40" t="s">
        <v>116</v>
      </c>
      <c r="M16" s="40" t="s">
        <v>85</v>
      </c>
      <c r="N16" s="58"/>
      <c r="O16" s="39" t="s">
        <v>86</v>
      </c>
      <c r="P16" s="41" t="s">
        <v>87</v>
      </c>
      <c r="Q16" s="41" t="s">
        <v>87</v>
      </c>
      <c r="R16" s="29"/>
      <c r="S16" s="40"/>
      <c r="T16" s="40">
        <v>1</v>
      </c>
      <c r="U16" s="40">
        <v>0</v>
      </c>
      <c r="V16" s="40">
        <v>0</v>
      </c>
      <c r="W16" s="40">
        <v>0</v>
      </c>
      <c r="X16" s="81">
        <v>10375</v>
      </c>
      <c r="Y16" s="40" t="s">
        <v>90</v>
      </c>
      <c r="Z16" s="78" t="s">
        <v>175</v>
      </c>
      <c r="AB16" s="56"/>
      <c r="AC16" s="77"/>
    </row>
    <row r="17" spans="1:26" ht="146.25" customHeight="1" thickTop="1" thickBot="1" x14ac:dyDescent="0.3">
      <c r="A17" s="87"/>
      <c r="B17" s="87"/>
      <c r="C17" s="87"/>
      <c r="D17" s="39" t="s">
        <v>125</v>
      </c>
      <c r="E17" s="39" t="s">
        <v>127</v>
      </c>
      <c r="F17" s="40" t="s">
        <v>129</v>
      </c>
      <c r="G17" s="39" t="s">
        <v>130</v>
      </c>
      <c r="H17" s="39" t="s">
        <v>140</v>
      </c>
      <c r="I17" s="39" t="s">
        <v>193</v>
      </c>
      <c r="J17" s="39" t="s">
        <v>132</v>
      </c>
      <c r="K17" s="39" t="s">
        <v>84</v>
      </c>
      <c r="L17" s="40" t="s">
        <v>117</v>
      </c>
      <c r="M17" s="40"/>
      <c r="N17" s="41"/>
      <c r="O17" s="41" t="s">
        <v>86</v>
      </c>
      <c r="P17" s="41" t="s">
        <v>87</v>
      </c>
      <c r="Q17" s="41" t="s">
        <v>87</v>
      </c>
      <c r="R17" s="40" t="s">
        <v>118</v>
      </c>
      <c r="S17" s="40">
        <v>0</v>
      </c>
      <c r="T17" s="82">
        <v>0.55000000000000004</v>
      </c>
      <c r="U17" s="82">
        <v>0.85</v>
      </c>
      <c r="V17" s="82">
        <v>1</v>
      </c>
      <c r="W17" s="40" t="s">
        <v>83</v>
      </c>
      <c r="X17" s="40"/>
      <c r="Y17" s="40" t="s">
        <v>83</v>
      </c>
      <c r="Z17" s="78" t="s">
        <v>179</v>
      </c>
    </row>
    <row r="18" spans="1:26" ht="153.75" customHeight="1" thickTop="1" thickBot="1" x14ac:dyDescent="0.3">
      <c r="A18" s="87"/>
      <c r="B18" s="87"/>
      <c r="C18" s="87"/>
      <c r="D18" s="39" t="s">
        <v>122</v>
      </c>
      <c r="E18" s="39" t="s">
        <v>123</v>
      </c>
      <c r="F18" s="40" t="s">
        <v>104</v>
      </c>
      <c r="G18" s="39" t="s">
        <v>124</v>
      </c>
      <c r="H18" s="39" t="s">
        <v>141</v>
      </c>
      <c r="I18" s="39" t="s">
        <v>193</v>
      </c>
      <c r="J18" s="39" t="s">
        <v>132</v>
      </c>
      <c r="K18" s="39" t="s">
        <v>84</v>
      </c>
      <c r="L18" s="40" t="s">
        <v>115</v>
      </c>
      <c r="M18" s="40"/>
      <c r="N18" s="39"/>
      <c r="O18" s="39" t="s">
        <v>88</v>
      </c>
      <c r="P18" s="41" t="s">
        <v>87</v>
      </c>
      <c r="Q18" s="41" t="s">
        <v>87</v>
      </c>
      <c r="R18" s="40" t="s">
        <v>120</v>
      </c>
      <c r="S18" s="40">
        <v>0</v>
      </c>
      <c r="T18" s="82">
        <v>0.5</v>
      </c>
      <c r="U18" s="82">
        <v>0.5</v>
      </c>
      <c r="V18" s="40"/>
      <c r="W18" s="40"/>
      <c r="X18" s="40"/>
      <c r="Y18" s="40"/>
      <c r="Z18" s="78" t="s">
        <v>190</v>
      </c>
    </row>
    <row r="19" spans="1:26" ht="158.25" customHeight="1" thickTop="1" thickBot="1" x14ac:dyDescent="0.3">
      <c r="A19" s="88"/>
      <c r="B19" s="88"/>
      <c r="C19" s="88"/>
      <c r="D19" s="39" t="s">
        <v>126</v>
      </c>
      <c r="E19" s="39" t="s">
        <v>128</v>
      </c>
      <c r="F19" s="40" t="s">
        <v>129</v>
      </c>
      <c r="G19" s="39" t="s">
        <v>101</v>
      </c>
      <c r="H19" s="39" t="s">
        <v>192</v>
      </c>
      <c r="I19" s="39" t="s">
        <v>131</v>
      </c>
      <c r="J19" s="39" t="s">
        <v>132</v>
      </c>
      <c r="K19" s="39" t="s">
        <v>84</v>
      </c>
      <c r="L19" s="40" t="s">
        <v>116</v>
      </c>
      <c r="M19" s="40"/>
      <c r="N19" s="39"/>
      <c r="O19" s="39" t="s">
        <v>86</v>
      </c>
      <c r="P19" s="41" t="s">
        <v>87</v>
      </c>
      <c r="Q19" s="41" t="s">
        <v>87</v>
      </c>
      <c r="R19" s="40" t="s">
        <v>119</v>
      </c>
      <c r="S19" s="82">
        <v>0</v>
      </c>
      <c r="T19" s="82">
        <v>0.55000000000000004</v>
      </c>
      <c r="U19" s="82">
        <v>0.85</v>
      </c>
      <c r="V19" s="82">
        <v>1</v>
      </c>
      <c r="W19" s="40"/>
      <c r="X19" s="40" t="s">
        <v>83</v>
      </c>
      <c r="Y19" s="40" t="s">
        <v>83</v>
      </c>
      <c r="Z19" s="78" t="s">
        <v>179</v>
      </c>
    </row>
    <row r="20" spans="1:26" ht="16.5" hidden="1" thickTop="1" thickBot="1" x14ac:dyDescent="0.3">
      <c r="A20" s="28"/>
      <c r="B20" s="28"/>
      <c r="C20" s="28"/>
      <c r="D20" s="28"/>
      <c r="E20" s="28"/>
      <c r="F20" s="29"/>
      <c r="G20" s="28"/>
      <c r="H20" s="28"/>
      <c r="I20" s="28"/>
      <c r="J20" s="28"/>
      <c r="K20" s="29"/>
      <c r="L20" s="29"/>
      <c r="M20" s="29"/>
      <c r="N20" s="28"/>
      <c r="O20" s="28"/>
      <c r="P20" s="28"/>
      <c r="Q20" s="28"/>
      <c r="R20" s="29"/>
      <c r="S20" s="29"/>
      <c r="T20" s="29"/>
      <c r="U20" s="29"/>
      <c r="V20" s="29"/>
      <c r="W20" s="29"/>
      <c r="X20" s="29"/>
      <c r="Y20" s="29"/>
      <c r="Z20" s="29"/>
    </row>
    <row r="21" spans="1:26" ht="16.5" hidden="1" thickTop="1" thickBot="1" x14ac:dyDescent="0.3">
      <c r="A21" s="28"/>
      <c r="B21" s="28"/>
      <c r="C21" s="28"/>
      <c r="D21" s="28"/>
      <c r="E21" s="28"/>
      <c r="F21" s="29"/>
      <c r="G21" s="28"/>
      <c r="H21" s="28"/>
      <c r="I21" s="28"/>
      <c r="J21" s="28"/>
      <c r="K21" s="29"/>
      <c r="L21" s="29"/>
      <c r="M21" s="29"/>
      <c r="N21" s="28"/>
      <c r="O21" s="28"/>
      <c r="P21" s="28"/>
      <c r="Q21" s="28"/>
      <c r="R21" s="29"/>
      <c r="S21" s="29"/>
      <c r="T21" s="29"/>
      <c r="U21" s="29"/>
      <c r="V21" s="29"/>
      <c r="W21" s="29"/>
      <c r="X21" s="29"/>
      <c r="Y21" s="29"/>
      <c r="Z21" s="29"/>
    </row>
    <row r="22" spans="1:26" ht="16.5" hidden="1" thickTop="1" thickBot="1" x14ac:dyDescent="0.3">
      <c r="A22" s="28"/>
      <c r="B22" s="28"/>
      <c r="C22" s="28"/>
      <c r="D22" s="28"/>
      <c r="E22" s="28"/>
      <c r="F22" s="29"/>
      <c r="G22" s="28"/>
      <c r="H22" s="28"/>
      <c r="I22" s="28"/>
      <c r="J22" s="28"/>
      <c r="K22" s="29"/>
      <c r="L22" s="29"/>
      <c r="M22" s="29"/>
      <c r="N22" s="28"/>
      <c r="O22" s="28"/>
      <c r="P22" s="28"/>
      <c r="Q22" s="28"/>
      <c r="R22" s="29"/>
      <c r="S22" s="29"/>
      <c r="T22" s="29"/>
      <c r="U22" s="29"/>
      <c r="V22" s="29"/>
      <c r="W22" s="29"/>
      <c r="X22" s="29"/>
      <c r="Y22" s="29"/>
      <c r="Z22" s="29"/>
    </row>
    <row r="23" spans="1:26" ht="16.5" hidden="1" thickTop="1" thickBot="1" x14ac:dyDescent="0.3">
      <c r="A23" s="30"/>
      <c r="B23" s="30"/>
      <c r="C23" s="30"/>
      <c r="D23" s="28"/>
      <c r="E23" s="28"/>
      <c r="F23" s="30"/>
      <c r="G23" s="28"/>
      <c r="H23" s="30"/>
      <c r="I23" s="30"/>
      <c r="J23" s="30"/>
      <c r="K23" s="30"/>
      <c r="L23" s="29"/>
      <c r="M23" s="29"/>
      <c r="N23" s="28"/>
      <c r="O23" s="30"/>
      <c r="P23" s="30"/>
      <c r="Q23" s="28"/>
      <c r="R23" s="30"/>
      <c r="S23" s="29"/>
      <c r="T23" s="30"/>
      <c r="U23" s="29"/>
      <c r="V23" s="30"/>
      <c r="W23" s="30"/>
      <c r="X23" s="30"/>
      <c r="Y23" s="29"/>
      <c r="Z23" s="29"/>
    </row>
    <row r="24" spans="1:26" ht="15.75" thickTop="1" x14ac:dyDescent="0.25"/>
  </sheetData>
  <mergeCells count="41">
    <mergeCell ref="X9:Y10"/>
    <mergeCell ref="Z9:Z13"/>
    <mergeCell ref="O10:O13"/>
    <mergeCell ref="P10:Q10"/>
    <mergeCell ref="P11:P13"/>
    <mergeCell ref="Q11:Q13"/>
    <mergeCell ref="X11:X13"/>
    <mergeCell ref="Y11:Y13"/>
    <mergeCell ref="U12:W12"/>
    <mergeCell ref="A1:AA1"/>
    <mergeCell ref="A2:Z2"/>
    <mergeCell ref="A3:F3"/>
    <mergeCell ref="A4:F4"/>
    <mergeCell ref="A9:A13"/>
    <mergeCell ref="B9:B13"/>
    <mergeCell ref="C9:C13"/>
    <mergeCell ref="D9:D13"/>
    <mergeCell ref="E9:E13"/>
    <mergeCell ref="F9:F13"/>
    <mergeCell ref="G9:G13"/>
    <mergeCell ref="H9:H13"/>
    <mergeCell ref="I9:I13"/>
    <mergeCell ref="J9:J13"/>
    <mergeCell ref="K9:K13"/>
    <mergeCell ref="L9:L13"/>
    <mergeCell ref="A14:A19"/>
    <mergeCell ref="B14:B19"/>
    <mergeCell ref="C14:C19"/>
    <mergeCell ref="G3:AA3"/>
    <mergeCell ref="G4:AA4"/>
    <mergeCell ref="G5:AA5"/>
    <mergeCell ref="G6:AA6"/>
    <mergeCell ref="A5:F5"/>
    <mergeCell ref="A6:F6"/>
    <mergeCell ref="A8:J8"/>
    <mergeCell ref="K8:Z8"/>
    <mergeCell ref="M9:N9"/>
    <mergeCell ref="O9:Q9"/>
    <mergeCell ref="R9:R13"/>
    <mergeCell ref="S9:S13"/>
    <mergeCell ref="T9:W11"/>
  </mergeCells>
  <pageMargins left="0.70866141732283472" right="0.70866141732283472" top="0.74803149606299213" bottom="0.74803149606299213" header="0.31496062992125984" footer="0.31496062992125984"/>
  <pageSetup scale="72" orientation="landscape"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workbookViewId="0">
      <selection activeCell="C11" sqref="C11"/>
    </sheetView>
  </sheetViews>
  <sheetFormatPr baseColWidth="10" defaultRowHeight="15" x14ac:dyDescent="0.25"/>
  <cols>
    <col min="1" max="1" width="18.28515625" style="1" customWidth="1"/>
    <col min="2" max="2" width="15" style="1" customWidth="1"/>
    <col min="3" max="3" width="100.28515625" style="1" customWidth="1"/>
    <col min="4" max="16384" width="11.42578125" style="1"/>
  </cols>
  <sheetData>
    <row r="1" spans="1:5" ht="15.75" thickBot="1" x14ac:dyDescent="0.3">
      <c r="A1" s="145" t="s">
        <v>19</v>
      </c>
      <c r="B1" s="146"/>
      <c r="C1" s="4" t="s">
        <v>20</v>
      </c>
    </row>
    <row r="2" spans="1:5" ht="24.75" customHeight="1" x14ac:dyDescent="0.25">
      <c r="A2" s="147" t="s">
        <v>21</v>
      </c>
      <c r="B2" s="148"/>
      <c r="C2" s="42" t="str">
        <f>'MAPP 2020'!R17</f>
        <v>Porcentaje de avance de la etapa del Proyecto TRP  (Fase  Preinversión)</v>
      </c>
    </row>
    <row r="3" spans="1:5" ht="44.25" customHeight="1" thickBot="1" x14ac:dyDescent="0.3">
      <c r="A3" s="149" t="s">
        <v>22</v>
      </c>
      <c r="B3" s="148"/>
      <c r="C3" s="43" t="s">
        <v>96</v>
      </c>
    </row>
    <row r="4" spans="1:5" ht="48.75" customHeight="1" thickBot="1" x14ac:dyDescent="0.3">
      <c r="A4" s="141" t="s">
        <v>23</v>
      </c>
      <c r="B4" s="142"/>
      <c r="C4" s="43" t="s">
        <v>180</v>
      </c>
    </row>
    <row r="5" spans="1:5" ht="45" customHeight="1" thickBot="1" x14ac:dyDescent="0.3">
      <c r="A5" s="141" t="s">
        <v>49</v>
      </c>
      <c r="B5" s="142"/>
      <c r="C5" s="43" t="s">
        <v>92</v>
      </c>
    </row>
    <row r="6" spans="1:5" ht="27" customHeight="1" thickBot="1" x14ac:dyDescent="0.3">
      <c r="A6" s="141" t="s">
        <v>24</v>
      </c>
      <c r="B6" s="142"/>
      <c r="C6" s="43" t="s">
        <v>93</v>
      </c>
    </row>
    <row r="7" spans="1:5" ht="53.25" customHeight="1" thickBot="1" x14ac:dyDescent="0.3">
      <c r="A7" s="141" t="s">
        <v>25</v>
      </c>
      <c r="B7" s="142"/>
      <c r="C7" s="43" t="s">
        <v>94</v>
      </c>
    </row>
    <row r="8" spans="1:5" ht="60" customHeight="1" thickBot="1" x14ac:dyDescent="0.3">
      <c r="A8" s="143" t="s">
        <v>26</v>
      </c>
      <c r="B8" s="5" t="s">
        <v>50</v>
      </c>
      <c r="C8" s="44" t="s">
        <v>95</v>
      </c>
    </row>
    <row r="9" spans="1:5" ht="53.25" customHeight="1" x14ac:dyDescent="0.25">
      <c r="A9" s="144"/>
      <c r="B9" s="5" t="s">
        <v>51</v>
      </c>
      <c r="C9" s="3" t="s">
        <v>83</v>
      </c>
    </row>
    <row r="10" spans="1:5" ht="77.25" customHeight="1" thickBot="1" x14ac:dyDescent="0.3">
      <c r="A10" s="141" t="s">
        <v>27</v>
      </c>
      <c r="B10" s="142"/>
      <c r="C10" s="84">
        <f>+'MAPP 2020'!S14</f>
        <v>0.15</v>
      </c>
    </row>
    <row r="11" spans="1:5" ht="57" customHeight="1" thickBot="1" x14ac:dyDescent="0.3">
      <c r="A11" s="141" t="s">
        <v>28</v>
      </c>
      <c r="B11" s="142"/>
      <c r="C11" s="83">
        <f>'MAPP 2020'!T17</f>
        <v>0.55000000000000004</v>
      </c>
      <c r="E11" s="1" t="s">
        <v>83</v>
      </c>
    </row>
    <row r="12" spans="1:5" ht="95.25" customHeight="1" thickBot="1" x14ac:dyDescent="0.3">
      <c r="A12" s="141" t="s">
        <v>29</v>
      </c>
      <c r="B12" s="142"/>
      <c r="C12" s="79" t="s">
        <v>97</v>
      </c>
    </row>
    <row r="13" spans="1:5" ht="16.5" thickBot="1" x14ac:dyDescent="0.3">
      <c r="A13" s="141" t="s">
        <v>52</v>
      </c>
      <c r="B13" s="142"/>
      <c r="C13" s="45" t="s">
        <v>98</v>
      </c>
    </row>
    <row r="14" spans="1:5" x14ac:dyDescent="0.25">
      <c r="A14" s="135" t="s">
        <v>30</v>
      </c>
      <c r="B14" s="136"/>
      <c r="C14" s="3" t="s">
        <v>31</v>
      </c>
    </row>
    <row r="15" spans="1:5" x14ac:dyDescent="0.25">
      <c r="A15" s="137"/>
      <c r="B15" s="138"/>
      <c r="C15" s="3" t="s">
        <v>32</v>
      </c>
    </row>
    <row r="16" spans="1:5" x14ac:dyDescent="0.25">
      <c r="A16" s="139"/>
      <c r="B16" s="140"/>
      <c r="C16" s="3" t="s">
        <v>99</v>
      </c>
    </row>
    <row r="17" spans="1:3" x14ac:dyDescent="0.25">
      <c r="A17" s="141" t="s">
        <v>33</v>
      </c>
      <c r="B17" s="142"/>
      <c r="C17" s="3" t="s">
        <v>83</v>
      </c>
    </row>
    <row r="18" spans="1:3" ht="16.5" thickBot="1" x14ac:dyDescent="0.3">
      <c r="A18" s="141" t="s">
        <v>34</v>
      </c>
      <c r="B18" s="142"/>
      <c r="C18" s="43"/>
    </row>
  </sheetData>
  <mergeCells count="15">
    <mergeCell ref="A6:B6"/>
    <mergeCell ref="A1:B1"/>
    <mergeCell ref="A2:B2"/>
    <mergeCell ref="A3:B3"/>
    <mergeCell ref="A4:B4"/>
    <mergeCell ref="A5:B5"/>
    <mergeCell ref="A14:B16"/>
    <mergeCell ref="A17:B17"/>
    <mergeCell ref="A18:B18"/>
    <mergeCell ref="A7:B7"/>
    <mergeCell ref="A8:A9"/>
    <mergeCell ref="A10:B10"/>
    <mergeCell ref="A11:B11"/>
    <mergeCell ref="A12:B12"/>
    <mergeCell ref="A13:B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A10" workbookViewId="0">
      <selection activeCell="C2" sqref="C2:C7"/>
    </sheetView>
  </sheetViews>
  <sheetFormatPr baseColWidth="10" defaultRowHeight="15" x14ac:dyDescent="0.25"/>
  <cols>
    <col min="1" max="1" width="18.28515625" style="1" customWidth="1"/>
    <col min="2" max="2" width="15" style="1" customWidth="1"/>
    <col min="3" max="3" width="100.28515625" style="1" customWidth="1"/>
    <col min="4" max="16384" width="11.42578125" style="1"/>
  </cols>
  <sheetData>
    <row r="1" spans="1:3" ht="15.75" thickBot="1" x14ac:dyDescent="0.3">
      <c r="A1" s="145" t="s">
        <v>91</v>
      </c>
      <c r="B1" s="146"/>
      <c r="C1" s="4" t="s">
        <v>20</v>
      </c>
    </row>
    <row r="2" spans="1:3" ht="42" customHeight="1" thickBot="1" x14ac:dyDescent="0.3">
      <c r="A2" s="147" t="s">
        <v>21</v>
      </c>
      <c r="B2" s="148"/>
      <c r="C2" s="42" t="str">
        <f>'MAPP 2020'!R18</f>
        <v>Porcentaje de aplicación de los DMUS en el sistema Ferroviario.</v>
      </c>
    </row>
    <row r="3" spans="1:3" ht="90.75" thickBot="1" x14ac:dyDescent="0.3">
      <c r="A3" s="149" t="s">
        <v>22</v>
      </c>
      <c r="B3" s="148"/>
      <c r="C3" s="42" t="s">
        <v>191</v>
      </c>
    </row>
    <row r="4" spans="1:3" ht="45.75" customHeight="1" thickBot="1" x14ac:dyDescent="0.3">
      <c r="A4" s="141" t="s">
        <v>23</v>
      </c>
      <c r="B4" s="142"/>
      <c r="C4" s="42" t="s">
        <v>181</v>
      </c>
    </row>
    <row r="5" spans="1:3" ht="45" customHeight="1" x14ac:dyDescent="0.25">
      <c r="A5" s="141" t="s">
        <v>49</v>
      </c>
      <c r="B5" s="142"/>
      <c r="C5" s="42" t="s">
        <v>105</v>
      </c>
    </row>
    <row r="6" spans="1:3" ht="15.75" thickBot="1" x14ac:dyDescent="0.3">
      <c r="A6" s="141" t="s">
        <v>24</v>
      </c>
      <c r="B6" s="142"/>
      <c r="C6" s="3" t="s">
        <v>182</v>
      </c>
    </row>
    <row r="7" spans="1:3" ht="98.25" customHeight="1" thickBot="1" x14ac:dyDescent="0.3">
      <c r="A7" s="141" t="s">
        <v>25</v>
      </c>
      <c r="B7" s="142"/>
      <c r="C7" s="42" t="s">
        <v>106</v>
      </c>
    </row>
    <row r="8" spans="1:3" ht="60" customHeight="1" x14ac:dyDescent="0.25">
      <c r="A8" s="143" t="s">
        <v>26</v>
      </c>
      <c r="B8" s="5" t="s">
        <v>50</v>
      </c>
      <c r="C8" s="46" t="s">
        <v>107</v>
      </c>
    </row>
    <row r="9" spans="1:3" ht="53.25" customHeight="1" x14ac:dyDescent="0.25">
      <c r="A9" s="144"/>
      <c r="B9" s="5" t="s">
        <v>51</v>
      </c>
      <c r="C9" s="3" t="s">
        <v>83</v>
      </c>
    </row>
    <row r="10" spans="1:3" ht="77.25" customHeight="1" x14ac:dyDescent="0.25">
      <c r="A10" s="141" t="s">
        <v>27</v>
      </c>
      <c r="B10" s="142"/>
      <c r="C10" s="3">
        <f>'MAPP 2020'!S18</f>
        <v>0</v>
      </c>
    </row>
    <row r="11" spans="1:3" ht="57" customHeight="1" x14ac:dyDescent="0.25">
      <c r="A11" s="141" t="s">
        <v>28</v>
      </c>
      <c r="B11" s="142"/>
      <c r="C11" s="85">
        <f>'MAPP 2020'!T18</f>
        <v>0.5</v>
      </c>
    </row>
    <row r="12" spans="1:3" ht="95.25" customHeight="1" thickBot="1" x14ac:dyDescent="0.3">
      <c r="A12" s="141" t="s">
        <v>29</v>
      </c>
      <c r="B12" s="142"/>
      <c r="C12" s="3" t="s">
        <v>102</v>
      </c>
    </row>
    <row r="13" spans="1:3" x14ac:dyDescent="0.25">
      <c r="A13" s="141" t="s">
        <v>52</v>
      </c>
      <c r="B13" s="142"/>
      <c r="C13" s="42" t="s">
        <v>108</v>
      </c>
    </row>
    <row r="14" spans="1:3" x14ac:dyDescent="0.25">
      <c r="A14" s="135" t="s">
        <v>30</v>
      </c>
      <c r="B14" s="136"/>
      <c r="C14" s="3" t="s">
        <v>31</v>
      </c>
    </row>
    <row r="15" spans="1:3" x14ac:dyDescent="0.25">
      <c r="A15" s="137"/>
      <c r="B15" s="138"/>
      <c r="C15" s="3" t="s">
        <v>32</v>
      </c>
    </row>
    <row r="16" spans="1:3" ht="15.75" thickBot="1" x14ac:dyDescent="0.3">
      <c r="A16" s="139"/>
      <c r="B16" s="140"/>
      <c r="C16" s="3" t="s">
        <v>99</v>
      </c>
    </row>
    <row r="17" spans="1:3" x14ac:dyDescent="0.25">
      <c r="A17" s="141" t="s">
        <v>33</v>
      </c>
      <c r="B17" s="142"/>
      <c r="C17" s="42" t="s">
        <v>109</v>
      </c>
    </row>
    <row r="18" spans="1:3" x14ac:dyDescent="0.25">
      <c r="A18" s="141" t="s">
        <v>34</v>
      </c>
      <c r="B18" s="142"/>
      <c r="C18" s="3" t="s">
        <v>83</v>
      </c>
    </row>
  </sheetData>
  <mergeCells count="15">
    <mergeCell ref="A6:B6"/>
    <mergeCell ref="A1:B1"/>
    <mergeCell ref="A2:B2"/>
    <mergeCell ref="A3:B3"/>
    <mergeCell ref="A4:B4"/>
    <mergeCell ref="A5:B5"/>
    <mergeCell ref="A14:B16"/>
    <mergeCell ref="A17:B17"/>
    <mergeCell ref="A18:B18"/>
    <mergeCell ref="A7:B7"/>
    <mergeCell ref="A8:A9"/>
    <mergeCell ref="A10:B10"/>
    <mergeCell ref="A11:B11"/>
    <mergeCell ref="A12:B12"/>
    <mergeCell ref="A13:B1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C18"/>
  <sheetViews>
    <sheetView zoomScale="90" zoomScaleNormal="90" workbookViewId="0">
      <selection activeCell="C11" sqref="C11"/>
    </sheetView>
  </sheetViews>
  <sheetFormatPr baseColWidth="10" defaultRowHeight="15" x14ac:dyDescent="0.25"/>
  <cols>
    <col min="1" max="1" width="18.28515625" style="1" customWidth="1"/>
    <col min="2" max="2" width="15" style="1" customWidth="1"/>
    <col min="3" max="3" width="100.28515625" style="1" customWidth="1"/>
    <col min="4" max="16384" width="11.42578125" style="1"/>
  </cols>
  <sheetData>
    <row r="1" spans="1:3" ht="15.75" thickBot="1" x14ac:dyDescent="0.3">
      <c r="A1" s="145" t="s">
        <v>19</v>
      </c>
      <c r="B1" s="146"/>
      <c r="C1" s="4" t="s">
        <v>20</v>
      </c>
    </row>
    <row r="2" spans="1:3" ht="38.25" customHeight="1" x14ac:dyDescent="0.25">
      <c r="A2" s="147" t="s">
        <v>21</v>
      </c>
      <c r="B2" s="148"/>
      <c r="C2" s="42" t="str">
        <f>'MAPP 2020'!R19</f>
        <v>Porcentaje de avance de la etapa del Proyecto TELCA  (Fase  Preinversión)</v>
      </c>
    </row>
    <row r="3" spans="1:3" ht="47.25" customHeight="1" thickBot="1" x14ac:dyDescent="0.3">
      <c r="A3" s="149" t="s">
        <v>22</v>
      </c>
      <c r="B3" s="148"/>
      <c r="C3" s="47" t="s">
        <v>100</v>
      </c>
    </row>
    <row r="4" spans="1:3" ht="44.25" customHeight="1" thickBot="1" x14ac:dyDescent="0.3">
      <c r="A4" s="141" t="s">
        <v>23</v>
      </c>
      <c r="B4" s="142"/>
      <c r="C4" s="49" t="s">
        <v>180</v>
      </c>
    </row>
    <row r="5" spans="1:3" ht="45" customHeight="1" thickBot="1" x14ac:dyDescent="0.3">
      <c r="A5" s="141" t="s">
        <v>49</v>
      </c>
      <c r="B5" s="142"/>
      <c r="C5" s="47" t="s">
        <v>92</v>
      </c>
    </row>
    <row r="6" spans="1:3" ht="25.5" customHeight="1" thickBot="1" x14ac:dyDescent="0.3">
      <c r="A6" s="141" t="s">
        <v>24</v>
      </c>
      <c r="B6" s="142"/>
      <c r="C6" s="47" t="s">
        <v>93</v>
      </c>
    </row>
    <row r="7" spans="1:3" ht="98.25" customHeight="1" thickBot="1" x14ac:dyDescent="0.3">
      <c r="A7" s="141" t="s">
        <v>25</v>
      </c>
      <c r="B7" s="142"/>
      <c r="C7" s="47" t="s">
        <v>94</v>
      </c>
    </row>
    <row r="8" spans="1:3" ht="60" customHeight="1" x14ac:dyDescent="0.25">
      <c r="A8" s="143" t="s">
        <v>26</v>
      </c>
      <c r="B8" s="5" t="s">
        <v>50</v>
      </c>
      <c r="C8" s="3" t="s">
        <v>134</v>
      </c>
    </row>
    <row r="9" spans="1:3" ht="53.25" customHeight="1" x14ac:dyDescent="0.25">
      <c r="A9" s="144"/>
      <c r="B9" s="5" t="s">
        <v>51</v>
      </c>
      <c r="C9" s="3" t="s">
        <v>83</v>
      </c>
    </row>
    <row r="10" spans="1:3" ht="77.25" customHeight="1" x14ac:dyDescent="0.25">
      <c r="A10" s="141" t="s">
        <v>27</v>
      </c>
      <c r="B10" s="142"/>
      <c r="C10" s="85">
        <f>'MAPP 2020'!S19</f>
        <v>0</v>
      </c>
    </row>
    <row r="11" spans="1:3" ht="87.75" customHeight="1" x14ac:dyDescent="0.25">
      <c r="A11" s="141" t="s">
        <v>28</v>
      </c>
      <c r="B11" s="142"/>
      <c r="C11" s="85">
        <v>0.55000000000000004</v>
      </c>
    </row>
    <row r="12" spans="1:3" ht="95.25" customHeight="1" x14ac:dyDescent="0.25">
      <c r="A12" s="141" t="s">
        <v>29</v>
      </c>
      <c r="B12" s="142"/>
      <c r="C12" s="3" t="s">
        <v>102</v>
      </c>
    </row>
    <row r="13" spans="1:3" x14ac:dyDescent="0.25">
      <c r="A13" s="141" t="s">
        <v>52</v>
      </c>
      <c r="B13" s="142"/>
      <c r="C13" s="3" t="s">
        <v>103</v>
      </c>
    </row>
    <row r="14" spans="1:3" x14ac:dyDescent="0.25">
      <c r="A14" s="135" t="s">
        <v>30</v>
      </c>
      <c r="B14" s="136"/>
      <c r="C14" s="3" t="s">
        <v>31</v>
      </c>
    </row>
    <row r="15" spans="1:3" x14ac:dyDescent="0.25">
      <c r="A15" s="137"/>
      <c r="B15" s="138"/>
      <c r="C15" s="3" t="s">
        <v>32</v>
      </c>
    </row>
    <row r="16" spans="1:3" x14ac:dyDescent="0.25">
      <c r="A16" s="139"/>
      <c r="B16" s="140"/>
      <c r="C16" s="3" t="s">
        <v>99</v>
      </c>
    </row>
    <row r="17" spans="1:3" x14ac:dyDescent="0.25">
      <c r="A17" s="141" t="s">
        <v>33</v>
      </c>
      <c r="B17" s="142"/>
      <c r="C17" s="3"/>
    </row>
    <row r="18" spans="1:3" ht="45" customHeight="1" x14ac:dyDescent="0.25">
      <c r="A18" s="141" t="s">
        <v>34</v>
      </c>
      <c r="B18" s="142"/>
      <c r="C18" s="3"/>
    </row>
  </sheetData>
  <mergeCells count="15">
    <mergeCell ref="A1:B1"/>
    <mergeCell ref="A14:B16"/>
    <mergeCell ref="A17:B17"/>
    <mergeCell ref="A18:B18"/>
    <mergeCell ref="A7:B7"/>
    <mergeCell ref="A8:A9"/>
    <mergeCell ref="A10:B10"/>
    <mergeCell ref="A11:B11"/>
    <mergeCell ref="A12:B12"/>
    <mergeCell ref="A13:B13"/>
    <mergeCell ref="A6:B6"/>
    <mergeCell ref="A2:B2"/>
    <mergeCell ref="A3:B3"/>
    <mergeCell ref="A4:B4"/>
    <mergeCell ref="A5:B5"/>
  </mergeCells>
  <pageMargins left="0.7" right="0.7" top="0.75" bottom="0.75" header="0.3" footer="0.3"/>
  <pageSetup orientation="portrait" r:id="rId1"/>
  <headerFooter>
    <oddHeader xml:space="preserve">&amp;C&amp;"Arial,Negrita"&amp;14Anexo III: Ficha Técnica del Indicador 2019&amp;"-,Normal"&amp;11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U96"/>
  <sheetViews>
    <sheetView showGridLines="0" zoomScale="75" zoomScaleNormal="75" workbookViewId="0">
      <selection activeCell="D16" sqref="D16"/>
    </sheetView>
  </sheetViews>
  <sheetFormatPr baseColWidth="10" defaultColWidth="11.42578125" defaultRowHeight="15" x14ac:dyDescent="0.25"/>
  <cols>
    <col min="1" max="1" width="25.85546875" style="2" customWidth="1"/>
    <col min="2" max="2" width="13.28515625" style="2" customWidth="1"/>
    <col min="3" max="3" width="30.5703125" style="2" customWidth="1"/>
    <col min="4" max="4" width="23.140625" style="2" customWidth="1"/>
    <col min="5" max="5" width="29.140625" style="2" bestFit="1" customWidth="1"/>
    <col min="6" max="6" width="16.5703125" style="2" bestFit="1" customWidth="1"/>
    <col min="7" max="7" width="20.85546875" style="2" bestFit="1" customWidth="1"/>
    <col min="8" max="9" width="19.7109375" style="2" bestFit="1" customWidth="1"/>
    <col min="10" max="10" width="7.42578125" style="2" bestFit="1" customWidth="1"/>
    <col min="11" max="11" width="6.85546875" style="2" customWidth="1"/>
    <col min="12" max="12" width="7.5703125" style="2" customWidth="1"/>
    <col min="13" max="13" width="7.140625" style="2" customWidth="1"/>
    <col min="14" max="14" width="19.5703125" style="2" customWidth="1"/>
    <col min="15" max="15" width="56.7109375" style="2" hidden="1" customWidth="1"/>
    <col min="16" max="16" width="11.42578125" style="2"/>
    <col min="17" max="17" width="0" style="2" hidden="1" customWidth="1"/>
    <col min="18" max="18" width="72.42578125" style="2" hidden="1" customWidth="1"/>
    <col min="19" max="19" width="11.42578125" style="2"/>
    <col min="20" max="20" width="21" style="2" customWidth="1"/>
    <col min="21" max="21" width="16.7109375" style="2" customWidth="1"/>
    <col min="22" max="16384" width="11.42578125" style="2"/>
  </cols>
  <sheetData>
    <row r="1" spans="1:20" ht="16.5" thickBot="1" x14ac:dyDescent="0.3">
      <c r="A1" s="154" t="s">
        <v>53</v>
      </c>
      <c r="B1" s="154"/>
      <c r="C1" s="154"/>
      <c r="D1" s="154"/>
      <c r="E1" s="154"/>
      <c r="F1" s="154"/>
      <c r="G1" s="154"/>
      <c r="H1" s="154"/>
      <c r="I1" s="154"/>
      <c r="J1" s="154"/>
      <c r="K1" s="154"/>
      <c r="L1" s="154"/>
      <c r="M1" s="154"/>
      <c r="N1" s="154"/>
    </row>
    <row r="2" spans="1:20" ht="16.5" thickBot="1" x14ac:dyDescent="0.3">
      <c r="A2" s="165" t="s">
        <v>54</v>
      </c>
      <c r="B2" s="165"/>
      <c r="C2" s="165"/>
      <c r="D2" s="165"/>
      <c r="E2" s="165"/>
      <c r="F2" s="165"/>
      <c r="G2" s="165"/>
      <c r="H2" s="165"/>
      <c r="I2" s="165"/>
      <c r="J2" s="165"/>
      <c r="K2" s="165"/>
      <c r="L2" s="165"/>
      <c r="M2" s="165"/>
      <c r="N2" s="165"/>
    </row>
    <row r="3" spans="1:20" ht="19.5" thickBot="1" x14ac:dyDescent="0.3">
      <c r="A3" s="155" t="s">
        <v>146</v>
      </c>
      <c r="B3" s="156"/>
      <c r="C3" s="156"/>
      <c r="D3" s="157" t="s">
        <v>142</v>
      </c>
      <c r="E3" s="158"/>
      <c r="F3" s="158"/>
      <c r="G3" s="158"/>
      <c r="H3" s="158"/>
      <c r="I3" s="158"/>
      <c r="J3" s="158"/>
      <c r="K3" s="158"/>
      <c r="L3" s="158"/>
      <c r="M3" s="158"/>
      <c r="N3" s="159"/>
    </row>
    <row r="4" spans="1:20" ht="19.5" thickBot="1" x14ac:dyDescent="0.3">
      <c r="A4" s="160" t="s">
        <v>147</v>
      </c>
      <c r="B4" s="161"/>
      <c r="C4" s="162"/>
      <c r="D4" s="157" t="s">
        <v>143</v>
      </c>
      <c r="E4" s="158"/>
      <c r="F4" s="158"/>
      <c r="G4" s="158"/>
      <c r="H4" s="158"/>
      <c r="I4" s="158"/>
      <c r="J4" s="158"/>
      <c r="K4" s="158"/>
      <c r="L4" s="158"/>
      <c r="M4" s="158"/>
      <c r="N4" s="159"/>
    </row>
    <row r="5" spans="1:20" ht="19.5" thickBot="1" x14ac:dyDescent="0.3">
      <c r="A5" s="155" t="s">
        <v>148</v>
      </c>
      <c r="B5" s="156"/>
      <c r="C5" s="156"/>
      <c r="D5" s="157" t="s">
        <v>144</v>
      </c>
      <c r="E5" s="158"/>
      <c r="F5" s="158"/>
      <c r="G5" s="158"/>
      <c r="H5" s="158"/>
      <c r="I5" s="158"/>
      <c r="J5" s="158"/>
      <c r="K5" s="158"/>
      <c r="L5" s="158"/>
      <c r="M5" s="158"/>
      <c r="N5" s="159"/>
    </row>
    <row r="6" spans="1:20" ht="19.5" thickBot="1" x14ac:dyDescent="0.3">
      <c r="A6" s="155" t="s">
        <v>149</v>
      </c>
      <c r="B6" s="156"/>
      <c r="C6" s="163"/>
      <c r="D6" s="157" t="s">
        <v>145</v>
      </c>
      <c r="E6" s="158"/>
      <c r="F6" s="158"/>
      <c r="G6" s="158"/>
      <c r="H6" s="158"/>
      <c r="I6" s="158"/>
      <c r="J6" s="158"/>
      <c r="K6" s="158"/>
      <c r="L6" s="158"/>
      <c r="M6" s="158"/>
      <c r="N6" s="159"/>
    </row>
    <row r="7" spans="1:20" ht="15.75" x14ac:dyDescent="0.25">
      <c r="A7" s="164"/>
      <c r="B7" s="164"/>
      <c r="C7" s="164"/>
      <c r="D7" s="164"/>
      <c r="E7" s="164"/>
      <c r="F7" s="164"/>
      <c r="G7" s="164"/>
      <c r="H7" s="164"/>
      <c r="I7" s="164"/>
      <c r="J7" s="164"/>
      <c r="K7" s="164"/>
      <c r="L7" s="164"/>
      <c r="M7" s="164"/>
      <c r="N7" s="164"/>
    </row>
    <row r="8" spans="1:20" ht="45" customHeight="1" x14ac:dyDescent="0.25">
      <c r="A8" s="153" t="s">
        <v>38</v>
      </c>
      <c r="B8" s="153"/>
      <c r="C8" s="153"/>
      <c r="D8" s="153"/>
      <c r="E8" s="153"/>
      <c r="F8" s="153"/>
      <c r="G8" s="153"/>
      <c r="H8" s="153"/>
      <c r="I8" s="153"/>
      <c r="J8" s="153"/>
      <c r="K8" s="153"/>
      <c r="L8" s="153"/>
      <c r="M8" s="153"/>
      <c r="N8" s="153"/>
    </row>
    <row r="9" spans="1:20" ht="42.75" customHeight="1" x14ac:dyDescent="0.25">
      <c r="A9" s="150" t="s">
        <v>55</v>
      </c>
      <c r="B9" s="150" t="s">
        <v>39</v>
      </c>
      <c r="C9" s="150" t="s">
        <v>40</v>
      </c>
      <c r="D9" s="150" t="s">
        <v>41</v>
      </c>
      <c r="E9" s="150" t="s">
        <v>56</v>
      </c>
      <c r="F9" s="150" t="s">
        <v>47</v>
      </c>
      <c r="G9" s="150"/>
      <c r="H9" s="150"/>
      <c r="I9" s="150"/>
      <c r="J9" s="150" t="s">
        <v>48</v>
      </c>
      <c r="K9" s="150"/>
      <c r="L9" s="150"/>
      <c r="M9" s="150"/>
      <c r="N9" s="150" t="s">
        <v>42</v>
      </c>
    </row>
    <row r="10" spans="1:20" ht="43.5" customHeight="1" x14ac:dyDescent="0.25">
      <c r="A10" s="150"/>
      <c r="B10" s="150"/>
      <c r="C10" s="150"/>
      <c r="D10" s="150"/>
      <c r="E10" s="150"/>
      <c r="F10" s="150"/>
      <c r="G10" s="150"/>
      <c r="H10" s="150"/>
      <c r="I10" s="150"/>
      <c r="J10" s="150"/>
      <c r="K10" s="150"/>
      <c r="L10" s="150"/>
      <c r="M10" s="150"/>
      <c r="N10" s="150"/>
    </row>
    <row r="11" spans="1:20" ht="58.5" customHeight="1" x14ac:dyDescent="0.25">
      <c r="A11" s="151"/>
      <c r="B11" s="151"/>
      <c r="C11" s="151"/>
      <c r="D11" s="151"/>
      <c r="E11" s="151"/>
      <c r="F11" s="6" t="s">
        <v>43</v>
      </c>
      <c r="G11" s="6" t="s">
        <v>44</v>
      </c>
      <c r="H11" s="6" t="s">
        <v>45</v>
      </c>
      <c r="I11" s="6" t="s">
        <v>46</v>
      </c>
      <c r="J11" s="6" t="s">
        <v>43</v>
      </c>
      <c r="K11" s="6" t="s">
        <v>44</v>
      </c>
      <c r="L11" s="6" t="s">
        <v>45</v>
      </c>
      <c r="M11" s="6" t="s">
        <v>46</v>
      </c>
      <c r="N11" s="151"/>
      <c r="O11" s="51"/>
      <c r="S11" s="55"/>
    </row>
    <row r="12" spans="1:20" ht="310.5" customHeight="1" x14ac:dyDescent="0.25">
      <c r="A12" s="31" t="s">
        <v>73</v>
      </c>
      <c r="B12" s="32" t="s">
        <v>74</v>
      </c>
      <c r="C12" s="59" t="s">
        <v>112</v>
      </c>
      <c r="D12" s="32" t="s">
        <v>75</v>
      </c>
      <c r="E12" s="32" t="s">
        <v>114</v>
      </c>
      <c r="F12" s="8">
        <v>196777.28</v>
      </c>
      <c r="G12" s="8">
        <v>37500</v>
      </c>
      <c r="H12" s="8">
        <v>37500</v>
      </c>
      <c r="J12" s="7"/>
      <c r="K12" s="7"/>
      <c r="L12" s="7"/>
      <c r="M12" s="7"/>
      <c r="N12" s="32" t="s">
        <v>110</v>
      </c>
      <c r="O12" s="50" t="s">
        <v>135</v>
      </c>
      <c r="R12" s="62"/>
      <c r="T12" s="2" t="s">
        <v>83</v>
      </c>
    </row>
    <row r="13" spans="1:20" ht="53.25" hidden="1" customHeight="1" x14ac:dyDescent="0.3">
      <c r="A13" s="33" t="s">
        <v>76</v>
      </c>
      <c r="B13" s="34" t="s">
        <v>77</v>
      </c>
      <c r="C13" s="60" t="s">
        <v>78</v>
      </c>
      <c r="D13" s="35" t="s">
        <v>79</v>
      </c>
      <c r="E13" s="35"/>
      <c r="F13" s="9"/>
      <c r="G13" s="9"/>
      <c r="H13" s="9"/>
      <c r="I13" s="10"/>
      <c r="J13" s="9"/>
      <c r="K13" s="9"/>
      <c r="L13" s="9"/>
      <c r="M13" s="9"/>
      <c r="N13" s="35"/>
      <c r="O13" s="37"/>
    </row>
    <row r="14" spans="1:20" ht="53.25" hidden="1" customHeight="1" x14ac:dyDescent="0.3">
      <c r="A14" s="33"/>
      <c r="B14" s="34"/>
      <c r="C14" s="60"/>
      <c r="D14" s="35"/>
      <c r="E14" s="35"/>
      <c r="F14" s="9"/>
      <c r="G14" s="9"/>
      <c r="H14" s="9"/>
      <c r="I14" s="10"/>
      <c r="J14" s="9"/>
      <c r="K14" s="9"/>
      <c r="L14" s="9"/>
      <c r="M14" s="9"/>
      <c r="N14" s="35"/>
      <c r="O14" s="37"/>
    </row>
    <row r="15" spans="1:20" ht="228" customHeight="1" x14ac:dyDescent="0.25">
      <c r="A15" s="31" t="s">
        <v>76</v>
      </c>
      <c r="B15" s="32" t="s">
        <v>77</v>
      </c>
      <c r="C15" s="59" t="s">
        <v>113</v>
      </c>
      <c r="D15" s="32" t="s">
        <v>79</v>
      </c>
      <c r="E15" s="36" t="s">
        <v>82</v>
      </c>
      <c r="F15" s="11"/>
      <c r="G15" s="54">
        <v>4888.09</v>
      </c>
      <c r="H15" s="54"/>
      <c r="I15" s="8"/>
      <c r="J15" s="11"/>
      <c r="K15" s="11"/>
      <c r="L15" s="11"/>
      <c r="M15" s="11"/>
      <c r="N15" s="32" t="s">
        <v>111</v>
      </c>
      <c r="O15" s="48" t="s">
        <v>137</v>
      </c>
    </row>
    <row r="16" spans="1:20" ht="132.75" customHeight="1" x14ac:dyDescent="0.3">
      <c r="A16" s="32" t="s">
        <v>81</v>
      </c>
      <c r="B16" s="32" t="s">
        <v>74</v>
      </c>
      <c r="C16" s="59" t="s">
        <v>112</v>
      </c>
      <c r="D16" s="32" t="s">
        <v>80</v>
      </c>
      <c r="E16" s="32">
        <v>0</v>
      </c>
      <c r="F16" s="53">
        <v>1920.66</v>
      </c>
      <c r="G16" s="53">
        <v>2203.44</v>
      </c>
      <c r="H16" s="53">
        <v>2734.77</v>
      </c>
      <c r="I16" s="53">
        <v>3516.13</v>
      </c>
      <c r="J16" s="11"/>
      <c r="K16" s="11"/>
      <c r="L16" s="11"/>
      <c r="M16" s="11"/>
      <c r="N16" s="32" t="s">
        <v>110</v>
      </c>
      <c r="O16" s="38" t="s">
        <v>136</v>
      </c>
      <c r="R16" s="62">
        <f>42200000*592.27</f>
        <v>24993794000</v>
      </c>
      <c r="T16" s="52"/>
    </row>
    <row r="17" spans="1:21" ht="22.5" customHeight="1" x14ac:dyDescent="0.25">
      <c r="A17" s="166"/>
      <c r="B17" s="166"/>
      <c r="C17" s="166"/>
      <c r="D17" s="166"/>
      <c r="E17" s="166"/>
      <c r="F17" s="166"/>
      <c r="G17" s="166"/>
      <c r="H17" s="166"/>
      <c r="I17" s="166"/>
      <c r="J17" s="166"/>
      <c r="K17" s="12"/>
      <c r="L17" s="12"/>
      <c r="M17" s="12"/>
      <c r="N17" s="12"/>
      <c r="T17" s="52"/>
    </row>
    <row r="18" spans="1:21" ht="15.75" x14ac:dyDescent="0.25">
      <c r="A18" s="152" t="s">
        <v>57</v>
      </c>
      <c r="B18" s="152"/>
      <c r="C18" s="152"/>
      <c r="D18" s="152"/>
      <c r="E18" s="152"/>
      <c r="F18" s="152"/>
      <c r="G18" s="152"/>
      <c r="H18" s="152"/>
      <c r="I18" s="152"/>
      <c r="J18" s="152"/>
      <c r="K18" s="152"/>
      <c r="L18" s="152"/>
      <c r="M18" s="152"/>
      <c r="N18" s="152"/>
      <c r="U18" s="52"/>
    </row>
    <row r="19" spans="1:21" ht="15.75" x14ac:dyDescent="0.25">
      <c r="A19" s="61"/>
      <c r="B19" s="61"/>
      <c r="C19" s="61"/>
      <c r="D19" s="61"/>
      <c r="E19" s="61"/>
      <c r="F19" s="61"/>
      <c r="G19" s="61"/>
      <c r="H19" s="61"/>
      <c r="I19" s="61"/>
      <c r="J19" s="61"/>
      <c r="K19" s="61"/>
      <c r="L19" s="61"/>
      <c r="M19" s="61"/>
      <c r="N19" s="61"/>
      <c r="U19" s="52"/>
    </row>
    <row r="20" spans="1:21" ht="15.75" x14ac:dyDescent="0.25">
      <c r="A20" s="61"/>
      <c r="B20" s="61"/>
      <c r="C20" s="61"/>
      <c r="D20" s="61"/>
      <c r="E20" s="61"/>
      <c r="F20" s="61"/>
      <c r="G20" s="61"/>
      <c r="H20" s="61"/>
      <c r="I20" s="61"/>
      <c r="J20" s="61"/>
      <c r="K20" s="61"/>
      <c r="L20" s="61"/>
      <c r="M20" s="61"/>
      <c r="N20" s="61"/>
      <c r="U20" s="52"/>
    </row>
    <row r="21" spans="1:21" ht="15.75" x14ac:dyDescent="0.25">
      <c r="A21" s="61"/>
      <c r="B21" s="61"/>
      <c r="C21" s="61"/>
      <c r="D21" s="61"/>
      <c r="E21" s="61"/>
      <c r="F21" s="61"/>
      <c r="G21" s="61"/>
      <c r="H21" s="61"/>
      <c r="I21" s="61"/>
      <c r="J21" s="61"/>
      <c r="K21" s="61"/>
      <c r="L21" s="61"/>
      <c r="M21" s="61"/>
      <c r="N21" s="61"/>
      <c r="U21" s="52"/>
    </row>
    <row r="22" spans="1:21" ht="15.75" x14ac:dyDescent="0.25">
      <c r="A22" s="61"/>
      <c r="B22" s="61"/>
      <c r="C22" s="61"/>
      <c r="D22" s="61"/>
      <c r="E22" s="61"/>
      <c r="F22" s="61"/>
      <c r="G22" s="61"/>
      <c r="H22" s="61"/>
      <c r="I22" s="61"/>
      <c r="J22" s="61"/>
      <c r="K22" s="61"/>
      <c r="L22" s="61"/>
      <c r="M22" s="61"/>
      <c r="N22" s="61"/>
      <c r="U22" s="52"/>
    </row>
    <row r="23" spans="1:21" ht="15.75" x14ac:dyDescent="0.25">
      <c r="A23" s="61"/>
      <c r="B23" s="61"/>
      <c r="C23" s="61"/>
      <c r="D23" s="61"/>
      <c r="E23" s="61"/>
      <c r="F23" s="61"/>
      <c r="G23" s="61"/>
      <c r="H23" s="61"/>
      <c r="I23" s="61"/>
      <c r="J23" s="61"/>
      <c r="K23" s="61"/>
      <c r="L23" s="61"/>
      <c r="M23" s="61"/>
      <c r="N23" s="61"/>
      <c r="U23" s="52"/>
    </row>
    <row r="24" spans="1:21" ht="15.75" x14ac:dyDescent="0.25">
      <c r="A24" s="61"/>
      <c r="B24" s="61"/>
      <c r="C24" s="61"/>
      <c r="D24" s="61"/>
      <c r="E24" s="61"/>
      <c r="F24" s="61"/>
      <c r="G24" s="61"/>
      <c r="H24" s="61"/>
      <c r="I24" s="61"/>
      <c r="J24" s="61"/>
      <c r="K24" s="61"/>
      <c r="L24" s="61"/>
      <c r="M24" s="61"/>
      <c r="N24" s="61"/>
      <c r="U24" s="52"/>
    </row>
    <row r="25" spans="1:21" ht="15.75" x14ac:dyDescent="0.25">
      <c r="A25" s="61"/>
      <c r="B25" s="61"/>
      <c r="C25" s="61"/>
      <c r="D25" s="61"/>
      <c r="E25" s="61"/>
      <c r="F25" s="61"/>
      <c r="G25" s="61"/>
      <c r="H25" s="61"/>
      <c r="I25" s="61"/>
      <c r="J25" s="61"/>
      <c r="K25" s="61"/>
      <c r="L25" s="61"/>
      <c r="M25" s="61"/>
      <c r="N25" s="61"/>
      <c r="U25" s="52"/>
    </row>
    <row r="26" spans="1:21" ht="15.75" x14ac:dyDescent="0.25">
      <c r="A26" s="61"/>
      <c r="B26" s="61"/>
      <c r="C26" s="61"/>
      <c r="D26" s="61"/>
      <c r="E26" s="61"/>
      <c r="F26" s="61"/>
      <c r="G26" s="61"/>
      <c r="H26" s="61"/>
      <c r="I26" s="61"/>
      <c r="J26" s="61"/>
      <c r="K26" s="61"/>
      <c r="L26" s="61"/>
      <c r="M26" s="61"/>
      <c r="N26" s="61"/>
      <c r="U26" s="52"/>
    </row>
    <row r="27" spans="1:21" ht="15.75" x14ac:dyDescent="0.25">
      <c r="A27" s="61"/>
      <c r="B27" s="61"/>
      <c r="C27" s="61"/>
      <c r="D27" s="61"/>
      <c r="E27" s="61"/>
      <c r="F27" s="61"/>
      <c r="G27" s="61"/>
      <c r="H27" s="61"/>
      <c r="I27" s="61"/>
      <c r="J27" s="61"/>
      <c r="K27" s="61"/>
      <c r="L27" s="61"/>
      <c r="M27" s="61"/>
      <c r="N27" s="61"/>
      <c r="U27" s="52"/>
    </row>
    <row r="28" spans="1:21" ht="15.75" x14ac:dyDescent="0.25">
      <c r="A28" s="61"/>
      <c r="B28" s="61"/>
      <c r="C28" s="61"/>
      <c r="D28" s="61"/>
      <c r="E28" s="61"/>
      <c r="F28" s="61"/>
      <c r="G28" s="61"/>
      <c r="H28" s="61"/>
      <c r="I28" s="61"/>
      <c r="J28" s="61"/>
      <c r="K28" s="61"/>
      <c r="L28" s="61"/>
      <c r="M28" s="61"/>
      <c r="N28" s="61"/>
      <c r="U28" s="52"/>
    </row>
    <row r="29" spans="1:21" ht="15.75" x14ac:dyDescent="0.25">
      <c r="A29" s="61"/>
      <c r="B29" s="61"/>
      <c r="C29" s="61"/>
      <c r="D29" s="61"/>
      <c r="E29" s="61"/>
      <c r="F29" s="61"/>
      <c r="G29" s="61"/>
      <c r="H29" s="61"/>
      <c r="I29" s="61"/>
      <c r="J29" s="61"/>
      <c r="K29" s="61"/>
      <c r="L29" s="61"/>
      <c r="M29" s="61"/>
      <c r="N29" s="61"/>
      <c r="U29" s="52"/>
    </row>
    <row r="30" spans="1:21" ht="15.75" x14ac:dyDescent="0.25">
      <c r="A30" s="61"/>
      <c r="B30" s="61"/>
      <c r="C30" s="61"/>
      <c r="D30" s="61"/>
      <c r="E30" s="61"/>
      <c r="F30" s="61"/>
      <c r="G30" s="61"/>
      <c r="H30" s="61"/>
      <c r="I30" s="61"/>
      <c r="J30" s="61"/>
      <c r="K30" s="61"/>
      <c r="L30" s="61"/>
      <c r="M30" s="61"/>
      <c r="N30" s="61"/>
      <c r="U30" s="52"/>
    </row>
    <row r="31" spans="1:21" ht="15.75" x14ac:dyDescent="0.25">
      <c r="A31" s="61"/>
      <c r="B31" s="61"/>
      <c r="C31" s="61"/>
      <c r="D31" s="61"/>
      <c r="E31" s="61"/>
      <c r="F31" s="61"/>
      <c r="G31" s="61"/>
      <c r="H31" s="61"/>
      <c r="I31" s="61"/>
      <c r="J31" s="61"/>
      <c r="K31" s="61"/>
      <c r="L31" s="61"/>
      <c r="M31" s="61"/>
      <c r="N31" s="61"/>
      <c r="U31" s="52"/>
    </row>
    <row r="32" spans="1:21" ht="15.75" x14ac:dyDescent="0.25">
      <c r="A32" s="61"/>
      <c r="B32" s="61"/>
      <c r="C32" s="61"/>
      <c r="D32" s="61"/>
      <c r="E32" s="61"/>
      <c r="F32" s="61"/>
      <c r="G32" s="61"/>
      <c r="H32" s="61"/>
      <c r="I32" s="61"/>
      <c r="J32" s="61"/>
      <c r="K32" s="61"/>
      <c r="L32" s="61"/>
      <c r="M32" s="61"/>
      <c r="N32" s="61"/>
      <c r="U32" s="52"/>
    </row>
    <row r="33" spans="1:21" ht="15.75" x14ac:dyDescent="0.25">
      <c r="A33" s="61"/>
      <c r="B33" s="61"/>
      <c r="C33" s="61"/>
      <c r="D33" s="61"/>
      <c r="E33" s="61"/>
      <c r="F33" s="61"/>
      <c r="G33" s="61"/>
      <c r="H33" s="61"/>
      <c r="I33" s="61"/>
      <c r="J33" s="61"/>
      <c r="K33" s="61"/>
      <c r="L33" s="61"/>
      <c r="M33" s="61"/>
      <c r="N33" s="61"/>
      <c r="U33" s="52"/>
    </row>
    <row r="34" spans="1:21" ht="15.75" x14ac:dyDescent="0.25">
      <c r="A34" s="61"/>
      <c r="B34" s="61"/>
      <c r="C34" s="61"/>
      <c r="D34" s="61"/>
      <c r="E34" s="61"/>
      <c r="F34" s="61"/>
      <c r="G34" s="61"/>
      <c r="H34" s="61"/>
      <c r="I34" s="61"/>
      <c r="J34" s="61"/>
      <c r="K34" s="61"/>
      <c r="L34" s="61"/>
      <c r="M34" s="61"/>
      <c r="N34" s="61"/>
      <c r="U34" s="52"/>
    </row>
    <row r="35" spans="1:21" ht="15.75" x14ac:dyDescent="0.25">
      <c r="A35" s="61"/>
      <c r="B35" s="61"/>
      <c r="C35" s="61"/>
      <c r="D35" s="61"/>
      <c r="E35" s="61"/>
      <c r="F35" s="61"/>
      <c r="G35" s="61"/>
      <c r="H35" s="61"/>
      <c r="I35" s="61"/>
      <c r="J35" s="61"/>
      <c r="K35" s="61"/>
      <c r="L35" s="61"/>
      <c r="M35" s="61"/>
      <c r="N35" s="61"/>
      <c r="U35" s="52"/>
    </row>
    <row r="36" spans="1:21" ht="15.75" x14ac:dyDescent="0.25">
      <c r="A36" s="61"/>
      <c r="B36" s="61"/>
      <c r="C36" s="61"/>
      <c r="D36" s="61"/>
      <c r="E36" s="61"/>
      <c r="F36" s="61"/>
      <c r="G36" s="61"/>
      <c r="H36" s="61"/>
      <c r="I36" s="61"/>
      <c r="J36" s="61"/>
      <c r="K36" s="61"/>
      <c r="L36" s="61"/>
      <c r="M36" s="61"/>
      <c r="N36" s="61"/>
      <c r="U36" s="52"/>
    </row>
    <row r="37" spans="1:21" ht="15.75" x14ac:dyDescent="0.25">
      <c r="A37" s="61"/>
      <c r="B37" s="61"/>
      <c r="C37" s="61"/>
      <c r="D37" s="61"/>
      <c r="E37" s="61"/>
      <c r="F37" s="61"/>
      <c r="G37" s="61"/>
      <c r="H37" s="61"/>
      <c r="I37" s="61"/>
      <c r="J37" s="61"/>
      <c r="K37" s="61"/>
      <c r="L37" s="61"/>
      <c r="M37" s="61"/>
      <c r="N37" s="61"/>
      <c r="U37" s="52"/>
    </row>
    <row r="38" spans="1:21" ht="15.75" x14ac:dyDescent="0.25">
      <c r="A38" s="61"/>
      <c r="B38" s="61"/>
      <c r="C38" s="61"/>
      <c r="D38" s="61"/>
      <c r="E38" s="61"/>
      <c r="F38" s="61"/>
      <c r="G38" s="61"/>
      <c r="H38" s="61"/>
      <c r="I38" s="61"/>
      <c r="J38" s="61"/>
      <c r="K38" s="61"/>
      <c r="L38" s="61"/>
      <c r="M38" s="61"/>
      <c r="N38" s="61"/>
      <c r="U38" s="52"/>
    </row>
    <row r="39" spans="1:21" ht="15.75" x14ac:dyDescent="0.25">
      <c r="A39" s="61"/>
      <c r="B39" s="61"/>
      <c r="C39" s="61"/>
      <c r="D39" s="61"/>
      <c r="E39" s="61"/>
      <c r="F39" s="61"/>
      <c r="G39" s="61"/>
      <c r="H39" s="61"/>
      <c r="I39" s="61"/>
      <c r="J39" s="61"/>
      <c r="K39" s="61"/>
      <c r="L39" s="61"/>
      <c r="M39" s="61"/>
      <c r="N39" s="61"/>
      <c r="U39" s="52"/>
    </row>
    <row r="40" spans="1:21" ht="15.75" x14ac:dyDescent="0.25">
      <c r="A40" s="61"/>
      <c r="B40" s="61"/>
      <c r="C40" s="61"/>
      <c r="D40" s="61"/>
      <c r="E40" s="61"/>
      <c r="F40" s="61"/>
      <c r="G40" s="61"/>
      <c r="H40" s="61"/>
      <c r="I40" s="61"/>
      <c r="J40" s="61"/>
      <c r="K40" s="61"/>
      <c r="L40" s="61"/>
      <c r="M40" s="61"/>
      <c r="N40" s="61"/>
      <c r="U40" s="52"/>
    </row>
    <row r="41" spans="1:21" ht="15.75" x14ac:dyDescent="0.25">
      <c r="A41" s="61"/>
      <c r="B41" s="61"/>
      <c r="C41" s="61"/>
      <c r="D41" s="61"/>
      <c r="E41" s="61"/>
      <c r="F41" s="61"/>
      <c r="G41" s="61"/>
      <c r="H41" s="61"/>
      <c r="I41" s="61"/>
      <c r="J41" s="61"/>
      <c r="K41" s="61"/>
      <c r="L41" s="61"/>
      <c r="M41" s="61"/>
      <c r="N41" s="61"/>
      <c r="U41" s="52"/>
    </row>
    <row r="42" spans="1:21" ht="15.75" x14ac:dyDescent="0.25">
      <c r="A42" s="61"/>
      <c r="B42" s="61"/>
      <c r="C42" s="61"/>
      <c r="D42" s="61"/>
      <c r="E42" s="61"/>
      <c r="F42" s="61"/>
      <c r="G42" s="61"/>
      <c r="H42" s="61"/>
      <c r="I42" s="61"/>
      <c r="J42" s="61"/>
      <c r="K42" s="61"/>
      <c r="L42" s="61"/>
      <c r="M42" s="61"/>
      <c r="N42" s="61"/>
      <c r="U42" s="52"/>
    </row>
    <row r="43" spans="1:21" ht="15.75" x14ac:dyDescent="0.25">
      <c r="A43" s="61"/>
      <c r="B43" s="61"/>
      <c r="C43" s="61"/>
      <c r="D43" s="61"/>
      <c r="E43" s="61"/>
      <c r="F43" s="61"/>
      <c r="G43" s="61"/>
      <c r="H43" s="61"/>
      <c r="I43" s="61"/>
      <c r="J43" s="61"/>
      <c r="K43" s="61"/>
      <c r="L43" s="61"/>
      <c r="M43" s="61"/>
      <c r="N43" s="61"/>
      <c r="U43" s="52"/>
    </row>
    <row r="44" spans="1:21" ht="15.75" x14ac:dyDescent="0.25">
      <c r="A44" s="61"/>
      <c r="B44" s="61"/>
      <c r="C44" s="61"/>
      <c r="D44" s="61"/>
      <c r="E44" s="61"/>
      <c r="F44" s="61"/>
      <c r="G44" s="61"/>
      <c r="H44" s="61"/>
      <c r="I44" s="61"/>
      <c r="J44" s="61"/>
      <c r="K44" s="61"/>
      <c r="L44" s="61"/>
      <c r="M44" s="61"/>
      <c r="N44" s="61"/>
      <c r="U44" s="52"/>
    </row>
    <row r="45" spans="1:21" ht="15.75" x14ac:dyDescent="0.25">
      <c r="A45" s="61"/>
      <c r="B45" s="61"/>
      <c r="C45" s="61"/>
      <c r="D45" s="61"/>
      <c r="E45" s="61"/>
      <c r="F45" s="61"/>
      <c r="G45" s="61"/>
      <c r="H45" s="61"/>
      <c r="I45" s="61"/>
      <c r="J45" s="61"/>
      <c r="K45" s="61"/>
      <c r="L45" s="61"/>
      <c r="M45" s="61"/>
      <c r="N45" s="61"/>
      <c r="U45" s="52"/>
    </row>
    <row r="46" spans="1:21" ht="15.75" x14ac:dyDescent="0.25">
      <c r="A46" s="61"/>
      <c r="B46" s="61"/>
      <c r="C46" s="61"/>
      <c r="D46" s="61"/>
      <c r="E46" s="61"/>
      <c r="F46" s="61"/>
      <c r="G46" s="61"/>
      <c r="H46" s="61"/>
      <c r="I46" s="61"/>
      <c r="J46" s="61"/>
      <c r="K46" s="61"/>
      <c r="L46" s="61"/>
      <c r="M46" s="61"/>
      <c r="N46" s="61"/>
      <c r="U46" s="52"/>
    </row>
    <row r="47" spans="1:21" ht="15.75" x14ac:dyDescent="0.25">
      <c r="A47" s="61"/>
      <c r="B47" s="61"/>
      <c r="C47" s="61"/>
      <c r="D47" s="61"/>
      <c r="E47" s="61"/>
      <c r="F47" s="61"/>
      <c r="G47" s="61"/>
      <c r="H47" s="61"/>
      <c r="I47" s="61"/>
      <c r="J47" s="61"/>
      <c r="K47" s="61"/>
      <c r="L47" s="61"/>
      <c r="M47" s="61"/>
      <c r="N47" s="61"/>
      <c r="U47" s="52"/>
    </row>
    <row r="48" spans="1:21" ht="15.75" x14ac:dyDescent="0.25">
      <c r="A48" s="61"/>
      <c r="B48" s="61"/>
      <c r="C48" s="61"/>
      <c r="D48" s="61"/>
      <c r="E48" s="61"/>
      <c r="F48" s="61"/>
      <c r="G48" s="61"/>
      <c r="H48" s="61"/>
      <c r="I48" s="61"/>
      <c r="J48" s="61"/>
      <c r="K48" s="61"/>
      <c r="L48" s="61"/>
      <c r="M48" s="61"/>
      <c r="N48" s="61"/>
      <c r="U48" s="52"/>
    </row>
    <row r="49" spans="1:20" ht="15.75" x14ac:dyDescent="0.25">
      <c r="A49" s="12"/>
      <c r="B49" s="12"/>
      <c r="C49" s="12"/>
      <c r="D49" s="12"/>
      <c r="E49" s="12"/>
      <c r="F49" s="12"/>
      <c r="G49" s="12"/>
      <c r="H49" s="12"/>
      <c r="I49" s="12"/>
      <c r="J49" s="12"/>
      <c r="K49" s="12"/>
      <c r="L49" s="12"/>
      <c r="M49" s="12"/>
      <c r="N49" s="12"/>
    </row>
    <row r="50" spans="1:20" hidden="1" x14ac:dyDescent="0.25"/>
    <row r="51" spans="1:20" hidden="1" x14ac:dyDescent="0.25">
      <c r="O51" s="63">
        <v>42200000</v>
      </c>
      <c r="R51" s="62">
        <f>+O51*592.27</f>
        <v>24993794000</v>
      </c>
      <c r="T51" s="52"/>
    </row>
    <row r="52" spans="1:20" hidden="1" x14ac:dyDescent="0.25">
      <c r="O52" s="63">
        <v>16600000</v>
      </c>
      <c r="R52" s="62">
        <f>+O52*625</f>
        <v>10375000000</v>
      </c>
    </row>
    <row r="53" spans="1:20" hidden="1" x14ac:dyDescent="0.25">
      <c r="O53" s="63"/>
    </row>
    <row r="54" spans="1:20" hidden="1" x14ac:dyDescent="0.25"/>
    <row r="55" spans="1:20" hidden="1" x14ac:dyDescent="0.25">
      <c r="A55" s="2" t="s">
        <v>150</v>
      </c>
      <c r="B55" s="2" t="s">
        <v>151</v>
      </c>
      <c r="D55" s="63">
        <v>3.0726190476190478</v>
      </c>
      <c r="E55" s="63">
        <v>0.18512408549705925</v>
      </c>
      <c r="F55" s="63">
        <v>3073059.8192511834</v>
      </c>
      <c r="G55" s="62">
        <f>+F55*$A$64</f>
        <v>1920662387.0319896</v>
      </c>
      <c r="H55" s="2">
        <v>1920.66</v>
      </c>
    </row>
    <row r="56" spans="1:20" hidden="1" x14ac:dyDescent="0.25">
      <c r="A56" s="2" t="s">
        <v>152</v>
      </c>
      <c r="B56" s="2" t="s">
        <v>153</v>
      </c>
      <c r="D56" s="63">
        <v>3.5249999999999999</v>
      </c>
      <c r="E56" s="63">
        <v>0.21237985941758714</v>
      </c>
      <c r="F56" s="63">
        <v>3525505.6663319464</v>
      </c>
      <c r="G56" s="62">
        <f>+F56*$A$64</f>
        <v>2203441041.4574666</v>
      </c>
      <c r="H56" s="2">
        <v>2203.44</v>
      </c>
    </row>
    <row r="57" spans="1:20" hidden="1" x14ac:dyDescent="0.25">
      <c r="A57" s="2" t="s">
        <v>154</v>
      </c>
      <c r="B57" s="2" t="s">
        <v>155</v>
      </c>
      <c r="D57" s="63">
        <v>4.375</v>
      </c>
      <c r="E57" s="63">
        <v>0.26359202409984217</v>
      </c>
      <c r="F57" s="63">
        <v>4375627.6000573803</v>
      </c>
      <c r="G57" s="62">
        <f>+F57*$A$64</f>
        <v>2734767250.0358624</v>
      </c>
      <c r="H57" s="2">
        <v>2734.77</v>
      </c>
    </row>
    <row r="58" spans="1:20" hidden="1" x14ac:dyDescent="0.25">
      <c r="A58" s="2" t="s">
        <v>156</v>
      </c>
      <c r="B58" s="2" t="s">
        <v>157</v>
      </c>
      <c r="D58" s="63">
        <v>5.625</v>
      </c>
      <c r="E58" s="63">
        <v>0.33890403098551142</v>
      </c>
      <c r="F58" s="63">
        <v>5625806.9143594895</v>
      </c>
      <c r="G58" s="62">
        <f>+F58*$A$64</f>
        <v>3516129321.4746809</v>
      </c>
      <c r="H58" s="2">
        <v>3516.13</v>
      </c>
    </row>
    <row r="59" spans="1:20" hidden="1" x14ac:dyDescent="0.25"/>
    <row r="60" spans="1:20" hidden="1" x14ac:dyDescent="0.25">
      <c r="D60" s="2">
        <v>16.597619047619048</v>
      </c>
      <c r="F60" s="63">
        <f>SUM(F55:F59)</f>
        <v>16600000</v>
      </c>
      <c r="G60" s="62">
        <f>SUM(G55:G58)</f>
        <v>10375000000</v>
      </c>
      <c r="H60" s="64">
        <f>SUM(H55:H58)</f>
        <v>10375</v>
      </c>
    </row>
    <row r="61" spans="1:20" hidden="1" x14ac:dyDescent="0.25"/>
    <row r="62" spans="1:20" hidden="1" x14ac:dyDescent="0.25"/>
    <row r="63" spans="1:20" hidden="1" x14ac:dyDescent="0.25">
      <c r="A63" s="2">
        <v>16600000</v>
      </c>
      <c r="O63" s="2" t="s">
        <v>158</v>
      </c>
      <c r="P63" s="2">
        <v>3852800</v>
      </c>
    </row>
    <row r="64" spans="1:20" hidden="1" x14ac:dyDescent="0.25">
      <c r="A64" s="2">
        <v>625</v>
      </c>
      <c r="F64" s="63">
        <v>254843.66</v>
      </c>
      <c r="G64" s="62">
        <f>+F64*$A$64</f>
        <v>159277287.5</v>
      </c>
      <c r="H64" s="65">
        <v>159277.28</v>
      </c>
      <c r="O64" s="2" t="s">
        <v>159</v>
      </c>
      <c r="P64" s="2">
        <v>8668800</v>
      </c>
    </row>
    <row r="65" spans="2:9" hidden="1" x14ac:dyDescent="0.25">
      <c r="F65" s="63">
        <v>60000</v>
      </c>
      <c r="G65" s="62">
        <f t="shared" ref="G65:G71" si="0">+F65*$A$64</f>
        <v>37500000</v>
      </c>
      <c r="H65" s="65">
        <v>37500</v>
      </c>
      <c r="I65" s="66">
        <f>SUM(H64:H65)</f>
        <v>196777.28</v>
      </c>
    </row>
    <row r="66" spans="2:9" hidden="1" x14ac:dyDescent="0.25">
      <c r="F66" s="63"/>
      <c r="G66" s="62"/>
      <c r="H66" s="65"/>
    </row>
    <row r="67" spans="2:9" hidden="1" x14ac:dyDescent="0.25">
      <c r="F67" s="63"/>
      <c r="G67" s="62"/>
      <c r="H67" s="65"/>
    </row>
    <row r="68" spans="2:9" hidden="1" x14ac:dyDescent="0.25">
      <c r="F68" s="63">
        <v>60000</v>
      </c>
      <c r="G68" s="62">
        <f t="shared" si="0"/>
        <v>37500000</v>
      </c>
      <c r="H68" s="65">
        <v>37500</v>
      </c>
    </row>
    <row r="69" spans="2:9" hidden="1" x14ac:dyDescent="0.25">
      <c r="F69" s="63"/>
      <c r="G69" s="62"/>
      <c r="H69" s="65"/>
    </row>
    <row r="70" spans="2:9" hidden="1" x14ac:dyDescent="0.25">
      <c r="F70" s="63"/>
      <c r="G70" s="62"/>
      <c r="H70" s="65"/>
    </row>
    <row r="71" spans="2:9" hidden="1" x14ac:dyDescent="0.25">
      <c r="F71" s="63">
        <v>60000</v>
      </c>
      <c r="G71" s="62">
        <f t="shared" si="0"/>
        <v>37500000</v>
      </c>
      <c r="H71" s="65">
        <v>37500</v>
      </c>
    </row>
    <row r="72" spans="2:9" hidden="1" x14ac:dyDescent="0.25">
      <c r="F72" s="63">
        <f>SUM(F64:F71)</f>
        <v>434843.66000000003</v>
      </c>
      <c r="G72" s="62">
        <f>SUM(G64:G71)</f>
        <v>271777287.5</v>
      </c>
      <c r="H72" s="65">
        <f>SUM(H64:H71)</f>
        <v>271777.28000000003</v>
      </c>
    </row>
    <row r="73" spans="2:9" hidden="1" x14ac:dyDescent="0.25">
      <c r="G73" s="62"/>
    </row>
    <row r="74" spans="2:9" hidden="1" x14ac:dyDescent="0.25"/>
    <row r="75" spans="2:9" hidden="1" x14ac:dyDescent="0.25"/>
    <row r="76" spans="2:9" hidden="1" x14ac:dyDescent="0.25"/>
    <row r="77" spans="2:9" hidden="1" x14ac:dyDescent="0.25"/>
    <row r="78" spans="2:9" hidden="1" x14ac:dyDescent="0.25"/>
    <row r="79" spans="2:9" hidden="1" x14ac:dyDescent="0.25"/>
    <row r="80" spans="2:9" hidden="1" x14ac:dyDescent="0.25">
      <c r="B80" s="67" t="s">
        <v>169</v>
      </c>
    </row>
    <row r="81" spans="1:9" hidden="1" x14ac:dyDescent="0.25">
      <c r="B81" s="67" t="s">
        <v>170</v>
      </c>
    </row>
    <row r="82" spans="1:9" hidden="1" x14ac:dyDescent="0.25">
      <c r="B82" s="67" t="s">
        <v>171</v>
      </c>
    </row>
    <row r="83" spans="1:9" hidden="1" x14ac:dyDescent="0.25">
      <c r="A83" s="2">
        <v>16</v>
      </c>
      <c r="B83" s="68" t="s">
        <v>160</v>
      </c>
      <c r="C83" s="63">
        <v>3852800</v>
      </c>
    </row>
    <row r="84" spans="1:9" hidden="1" x14ac:dyDescent="0.25">
      <c r="A84" s="2">
        <f>+A83+1</f>
        <v>17</v>
      </c>
      <c r="B84" s="68" t="s">
        <v>161</v>
      </c>
      <c r="C84" s="63"/>
      <c r="G84" s="71" t="s">
        <v>153</v>
      </c>
      <c r="H84" s="71" t="s">
        <v>155</v>
      </c>
      <c r="I84" s="71" t="s">
        <v>172</v>
      </c>
    </row>
    <row r="85" spans="1:9" hidden="1" x14ac:dyDescent="0.25">
      <c r="A85" s="2">
        <f t="shared" ref="A85:A91" si="1">+A84+1</f>
        <v>18</v>
      </c>
      <c r="B85" s="68" t="s">
        <v>162</v>
      </c>
      <c r="C85" s="63">
        <v>8668800</v>
      </c>
      <c r="D85" s="63">
        <f>SUM(C83:C85)</f>
        <v>12521600</v>
      </c>
      <c r="E85" s="62">
        <f>+D85*608.87</f>
        <v>7624026592</v>
      </c>
      <c r="G85" s="72">
        <f>+E85</f>
        <v>7624026592</v>
      </c>
      <c r="H85" s="73">
        <f>+D87</f>
        <v>1172927168</v>
      </c>
      <c r="I85" s="74">
        <f>+D91</f>
        <v>3518781504</v>
      </c>
    </row>
    <row r="86" spans="1:9" hidden="1" x14ac:dyDescent="0.25">
      <c r="A86" s="2">
        <f t="shared" si="1"/>
        <v>19</v>
      </c>
      <c r="B86" s="69" t="s">
        <v>163</v>
      </c>
      <c r="C86" s="63"/>
      <c r="G86" s="65">
        <v>7624.02</v>
      </c>
      <c r="H86" s="65">
        <v>1172.93</v>
      </c>
      <c r="I86" s="65">
        <v>3518.78</v>
      </c>
    </row>
    <row r="87" spans="1:9" hidden="1" x14ac:dyDescent="0.25">
      <c r="A87" s="2">
        <f t="shared" si="1"/>
        <v>20</v>
      </c>
      <c r="B87" s="69" t="s">
        <v>164</v>
      </c>
      <c r="C87" s="63">
        <v>1926400</v>
      </c>
      <c r="D87" s="62">
        <f>+C87*608.87</f>
        <v>1172927168</v>
      </c>
    </row>
    <row r="88" spans="1:9" hidden="1" x14ac:dyDescent="0.25">
      <c r="A88" s="2">
        <f t="shared" si="1"/>
        <v>21</v>
      </c>
      <c r="B88" s="69" t="s">
        <v>165</v>
      </c>
      <c r="C88" s="63"/>
      <c r="D88" s="62"/>
    </row>
    <row r="89" spans="1:9" hidden="1" x14ac:dyDescent="0.25">
      <c r="A89" s="2">
        <f t="shared" si="1"/>
        <v>22</v>
      </c>
      <c r="B89" s="70" t="s">
        <v>166</v>
      </c>
      <c r="C89" s="63"/>
      <c r="D89" s="62"/>
    </row>
    <row r="90" spans="1:9" hidden="1" x14ac:dyDescent="0.25">
      <c r="A90" s="2">
        <f t="shared" si="1"/>
        <v>23</v>
      </c>
      <c r="B90" s="70" t="s">
        <v>167</v>
      </c>
      <c r="C90" s="63"/>
      <c r="D90" s="62"/>
    </row>
    <row r="91" spans="1:9" hidden="1" x14ac:dyDescent="0.25">
      <c r="A91" s="2">
        <f t="shared" si="1"/>
        <v>24</v>
      </c>
      <c r="B91" s="70" t="s">
        <v>168</v>
      </c>
      <c r="C91" s="63">
        <v>5779200</v>
      </c>
      <c r="D91" s="62">
        <f>+C91*608.87</f>
        <v>3518781504</v>
      </c>
      <c r="E91" s="62">
        <f>SUM(D87:D91)</f>
        <v>4691708672</v>
      </c>
    </row>
    <row r="92" spans="1:9" hidden="1" x14ac:dyDescent="0.25"/>
    <row r="93" spans="1:9" hidden="1" x14ac:dyDescent="0.25">
      <c r="E93" s="62">
        <f>SUM(E85:E91)</f>
        <v>12315735264</v>
      </c>
    </row>
    <row r="94" spans="1:9" hidden="1" x14ac:dyDescent="0.25"/>
    <row r="95" spans="1:9" hidden="1" x14ac:dyDescent="0.25">
      <c r="E95" s="75">
        <v>4888090000</v>
      </c>
    </row>
    <row r="96" spans="1:9" x14ac:dyDescent="0.25">
      <c r="E96" s="62"/>
    </row>
  </sheetData>
  <mergeCells count="22">
    <mergeCell ref="A18:N18"/>
    <mergeCell ref="A8:N8"/>
    <mergeCell ref="A1:N1"/>
    <mergeCell ref="A3:C3"/>
    <mergeCell ref="D3:N3"/>
    <mergeCell ref="A4:C4"/>
    <mergeCell ref="D4:N4"/>
    <mergeCell ref="A5:C5"/>
    <mergeCell ref="D5:N5"/>
    <mergeCell ref="A6:C6"/>
    <mergeCell ref="D6:N6"/>
    <mergeCell ref="A7:N7"/>
    <mergeCell ref="A2:N2"/>
    <mergeCell ref="N9:N11"/>
    <mergeCell ref="A17:J17"/>
    <mergeCell ref="A9:A11"/>
    <mergeCell ref="B9:B11"/>
    <mergeCell ref="C9:C11"/>
    <mergeCell ref="D9:D11"/>
    <mergeCell ref="F9:I10"/>
    <mergeCell ref="J9:M10"/>
    <mergeCell ref="E9:E11"/>
  </mergeCell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MAPP 2020</vt:lpstr>
      <vt:lpstr>TRP</vt:lpstr>
      <vt:lpstr>Porcentajes de aplicación DEMUS</vt:lpstr>
      <vt:lpstr>TELCA</vt:lpstr>
      <vt:lpstr>FICHA TEC INVER PUBLIC 2020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moreramar</dc:creator>
  <cp:keywords/>
  <dc:description/>
  <cp:lastModifiedBy>Laura Cristina Monge Sibaja</cp:lastModifiedBy>
  <cp:revision/>
  <cp:lastPrinted>2018-04-26T19:53:06Z</cp:lastPrinted>
  <dcterms:created xsi:type="dcterms:W3CDTF">2015-03-06T17:33:50Z</dcterms:created>
  <dcterms:modified xsi:type="dcterms:W3CDTF">2019-08-26T14:45:59Z</dcterms:modified>
  <cp:category/>
  <cp:contentStatus/>
</cp:coreProperties>
</file>