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uarios\lgeovanny\Documents\GEOVANNY\"/>
    </mc:Choice>
  </mc:AlternateContent>
  <xr:revisionPtr revIDLastSave="0" documentId="13_ncr:1_{1C6A631A-31FC-451B-A45A-6595547B6D0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Extraordinar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W6" i="2" l="1"/>
  <c r="T8" i="2" l="1"/>
  <c r="S8" i="2"/>
  <c r="R8" i="2"/>
  <c r="Q8" i="2"/>
  <c r="P8" i="2"/>
  <c r="O8" i="2"/>
  <c r="R7" i="2"/>
  <c r="Q7" i="2"/>
  <c r="P7" i="2"/>
  <c r="O7" i="2"/>
  <c r="W8" i="2"/>
  <c r="W7" i="2"/>
  <c r="S7" i="2" l="1"/>
  <c r="N7" i="2"/>
  <c r="T7" i="2"/>
  <c r="N8" i="2"/>
  <c r="U8" i="2" s="1"/>
  <c r="V8" i="2" s="1"/>
  <c r="X8" i="2" s="1"/>
  <c r="U7" i="2" l="1"/>
  <c r="V7" i="2" s="1"/>
  <c r="X7" i="2" s="1"/>
  <c r="O6" i="2"/>
  <c r="N6" i="2"/>
  <c r="Q6" i="2"/>
  <c r="T6" i="2"/>
  <c r="S6" i="2"/>
  <c r="R6" i="2"/>
  <c r="P6" i="2"/>
  <c r="U6" i="2" l="1"/>
  <c r="V6" i="2" s="1"/>
  <c r="X6" i="2" s="1"/>
  <c r="X13" i="2" l="1"/>
  <c r="X14" i="2"/>
</calcChain>
</file>

<file path=xl/sharedStrings.xml><?xml version="1.0" encoding="utf-8"?>
<sst xmlns="http://schemas.openxmlformats.org/spreadsheetml/2006/main" count="43" uniqueCount="40">
  <si>
    <t>Programa/Subprograma (código)</t>
  </si>
  <si>
    <t>N° 
de Puesto</t>
  </si>
  <si>
    <t>Código de clase</t>
  </si>
  <si>
    <t>Descripción de clase</t>
  </si>
  <si>
    <t>Aguinaldo</t>
  </si>
  <si>
    <t>Observaciones</t>
  </si>
  <si>
    <t>Fecha real de la vacante</t>
  </si>
  <si>
    <t>Total pluses</t>
  </si>
  <si>
    <t xml:space="preserve">Total Contribuciones </t>
  </si>
  <si>
    <t>Desde</t>
  </si>
  <si>
    <t>Hasta</t>
  </si>
  <si>
    <t>097- Carrera profesional</t>
  </si>
  <si>
    <t xml:space="preserve">103- Dedicación exclusiva </t>
  </si>
  <si>
    <t xml:space="preserve">115-Prohibición </t>
  </si>
  <si>
    <t>125- Anualidades</t>
  </si>
  <si>
    <t>00401-Contribución patronal al seguro social CCSS</t>
  </si>
  <si>
    <t>00405- Contribución patronal BP</t>
  </si>
  <si>
    <t>00501-Contribución patronal seguro pensiones CCSS</t>
  </si>
  <si>
    <t>00502-Aporte patronal ROP</t>
  </si>
  <si>
    <t>00503-Aporte patronal FCL</t>
  </si>
  <si>
    <t>60103-200-CCSS Contribución estatal seguro de pensiones</t>
  </si>
  <si>
    <t>60103-202-CCSS Contribución estatal seguro de salud</t>
  </si>
  <si>
    <t>Para presupuesto extraordinario</t>
  </si>
  <si>
    <t>Cantidad de plazas para el extraordinario</t>
  </si>
  <si>
    <t>Monto total:  presupuesto extraordinario por institución</t>
  </si>
  <si>
    <t>Fecha de la vacante en el año 2021</t>
  </si>
  <si>
    <t>123- 
Reconocimiento por riesgo penintenciario</t>
  </si>
  <si>
    <t xml:space="preserve">Salario base </t>
  </si>
  <si>
    <t>Remuneraciones y Contribuciones Sociales</t>
  </si>
  <si>
    <t>Contribuciones Sociales</t>
  </si>
  <si>
    <t xml:space="preserve">Subtotal  remuneraciones y contribuciones sociales </t>
  </si>
  <si>
    <t>Costo total para rebajo en el presupuesto extraordinario</t>
  </si>
  <si>
    <t>Plaza sujeta a excepción de la norma (Si/No)</t>
  </si>
  <si>
    <t>Pluses</t>
  </si>
  <si>
    <t>N/A</t>
  </si>
  <si>
    <t>Viceministro</t>
  </si>
  <si>
    <t>Profesional de Servicio Civil 2</t>
  </si>
  <si>
    <t>Conductor de Servicio Ciivl 1</t>
  </si>
  <si>
    <t>No</t>
  </si>
  <si>
    <t>Titular con Ascenso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</si>
</sst>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64" fontId="1" fillId="0" borderId="0" xfId="1" applyFont="1" applyFill="1" applyBorder="1" applyAlignment="1">
      <alignment horizontal="center" vertical="center"/>
    </xf>
    <xf numFmtId="164" fontId="1" fillId="0" borderId="0" xfId="1" applyFont="1" applyBorder="1" applyAlignment="1">
      <alignment horizontal="center" vertical="center"/>
    </xf>
    <xf numFmtId="164" fontId="1" fillId="0" borderId="0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 wrapText="1"/>
    </xf>
    <xf numFmtId="165" fontId="1" fillId="4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left" vertical="center" wrapText="1"/>
    </xf>
    <xf numFmtId="165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3" fontId="0" fillId="0" borderId="0" xfId="1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2"/>
  <sheetViews>
    <sheetView showGridLines="0" tabSelected="1" zoomScale="115" zoomScaleNormal="115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I17" sqref="I17"/>
    </sheetView>
  </sheetViews>
  <sheetFormatPr baseColWidth="10" defaultColWidth="11.42578125" defaultRowHeight="15" x14ac:dyDescent="0.25"/>
  <cols>
    <col min="1" max="1" width="29.7109375" style="1" bestFit="1" customWidth="1"/>
    <col min="2" max="2" width="18.140625" style="1" customWidth="1"/>
    <col min="3" max="3" width="15.140625" style="1" customWidth="1"/>
    <col min="4" max="4" width="27.42578125" style="1" bestFit="1" customWidth="1"/>
    <col min="5" max="6" width="11.42578125" style="1"/>
    <col min="7" max="7" width="15.7109375" style="1" customWidth="1"/>
    <col min="8" max="10" width="14" style="1" customWidth="1"/>
    <col min="11" max="11" width="18.7109375" style="1" customWidth="1"/>
    <col min="12" max="12" width="14" style="1" customWidth="1"/>
    <col min="13" max="13" width="11.42578125" style="1"/>
    <col min="14" max="20" width="16" style="1" customWidth="1"/>
    <col min="21" max="21" width="14.5703125" style="1" customWidth="1"/>
    <col min="22" max="22" width="16.28515625" style="1" customWidth="1"/>
    <col min="23" max="23" width="13.7109375" style="1" customWidth="1"/>
    <col min="24" max="24" width="16.5703125" style="1" customWidth="1"/>
    <col min="25" max="25" width="41.5703125" style="1" customWidth="1"/>
    <col min="26" max="26" width="20" style="1" customWidth="1"/>
    <col min="27" max="16384" width="11.42578125" style="1"/>
  </cols>
  <sheetData>
    <row r="1" spans="1:27" ht="21" x14ac:dyDescent="0.25">
      <c r="A1" s="32" t="s">
        <v>22</v>
      </c>
      <c r="B1" s="32"/>
      <c r="C1" s="32"/>
      <c r="D1" s="32"/>
      <c r="E1" s="7"/>
      <c r="F1" s="7"/>
    </row>
    <row r="2" spans="1:27" ht="15.75" thickBot="1" x14ac:dyDescent="0.3"/>
    <row r="3" spans="1:27" ht="15" customHeight="1" x14ac:dyDescent="0.25">
      <c r="A3" s="33" t="s">
        <v>0</v>
      </c>
      <c r="B3" s="36" t="s">
        <v>1</v>
      </c>
      <c r="C3" s="36" t="s">
        <v>2</v>
      </c>
      <c r="D3" s="36" t="s">
        <v>3</v>
      </c>
      <c r="E3" s="38" t="s">
        <v>25</v>
      </c>
      <c r="F3" s="39"/>
      <c r="G3" s="42" t="s">
        <v>28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23" t="s">
        <v>30</v>
      </c>
      <c r="W3" s="23" t="s">
        <v>4</v>
      </c>
      <c r="X3" s="23" t="s">
        <v>31</v>
      </c>
      <c r="Y3" s="26" t="s">
        <v>5</v>
      </c>
      <c r="Z3" s="24" t="s">
        <v>6</v>
      </c>
      <c r="AA3" s="24" t="s">
        <v>32</v>
      </c>
    </row>
    <row r="4" spans="1:27" ht="15" customHeight="1" x14ac:dyDescent="0.25">
      <c r="A4" s="34"/>
      <c r="B4" s="23"/>
      <c r="C4" s="23"/>
      <c r="D4" s="23"/>
      <c r="E4" s="40"/>
      <c r="F4" s="41"/>
      <c r="G4" s="23" t="s">
        <v>27</v>
      </c>
      <c r="H4" s="42" t="s">
        <v>33</v>
      </c>
      <c r="I4" s="42"/>
      <c r="J4" s="42"/>
      <c r="K4" s="42"/>
      <c r="L4" s="42"/>
      <c r="M4" s="23" t="s">
        <v>7</v>
      </c>
      <c r="N4" s="42" t="s">
        <v>29</v>
      </c>
      <c r="O4" s="42"/>
      <c r="P4" s="42"/>
      <c r="Q4" s="42"/>
      <c r="R4" s="42"/>
      <c r="S4" s="42"/>
      <c r="T4" s="42"/>
      <c r="U4" s="23" t="s">
        <v>8</v>
      </c>
      <c r="V4" s="23"/>
      <c r="W4" s="23"/>
      <c r="X4" s="23"/>
      <c r="Y4" s="27"/>
      <c r="Z4" s="25"/>
      <c r="AA4" s="25"/>
    </row>
    <row r="5" spans="1:27" ht="75" x14ac:dyDescent="0.25">
      <c r="A5" s="35"/>
      <c r="B5" s="37"/>
      <c r="C5" s="37"/>
      <c r="D5" s="37"/>
      <c r="E5" s="8" t="s">
        <v>9</v>
      </c>
      <c r="F5" s="8" t="s">
        <v>10</v>
      </c>
      <c r="G5" s="23"/>
      <c r="H5" s="9" t="s">
        <v>11</v>
      </c>
      <c r="I5" s="9" t="s">
        <v>12</v>
      </c>
      <c r="J5" s="9" t="s">
        <v>13</v>
      </c>
      <c r="K5" s="9" t="s">
        <v>26</v>
      </c>
      <c r="L5" s="9" t="s">
        <v>14</v>
      </c>
      <c r="M5" s="23"/>
      <c r="N5" s="9" t="s">
        <v>15</v>
      </c>
      <c r="O5" s="9" t="s">
        <v>16</v>
      </c>
      <c r="P5" s="9" t="s">
        <v>17</v>
      </c>
      <c r="Q5" s="9" t="s">
        <v>18</v>
      </c>
      <c r="R5" s="9" t="s">
        <v>19</v>
      </c>
      <c r="S5" s="9" t="s">
        <v>20</v>
      </c>
      <c r="T5" s="9" t="s">
        <v>21</v>
      </c>
      <c r="U5" s="23"/>
      <c r="V5" s="23"/>
      <c r="W5" s="23"/>
      <c r="X5" s="23"/>
      <c r="Y5" s="27"/>
      <c r="Z5" s="25"/>
      <c r="AA5" s="25"/>
    </row>
    <row r="6" spans="1:27" x14ac:dyDescent="0.25">
      <c r="A6" s="18">
        <v>814</v>
      </c>
      <c r="B6" s="18">
        <v>103596</v>
      </c>
      <c r="C6" s="18" t="s">
        <v>34</v>
      </c>
      <c r="D6" s="18" t="s">
        <v>35</v>
      </c>
      <c r="E6" s="19">
        <v>44212</v>
      </c>
      <c r="F6" s="19">
        <v>44377</v>
      </c>
      <c r="G6" s="43">
        <v>1302650</v>
      </c>
      <c r="H6" s="43">
        <v>72736</v>
      </c>
      <c r="I6" s="43">
        <v>0</v>
      </c>
      <c r="J6" s="44">
        <v>846722.5</v>
      </c>
      <c r="K6" s="43">
        <v>0</v>
      </c>
      <c r="L6" s="43">
        <v>50542</v>
      </c>
      <c r="M6" s="20">
        <f>SUM(H6:L6)</f>
        <v>970000.5</v>
      </c>
      <c r="N6" s="22">
        <f>(G6+M6)*9.25%</f>
        <v>210220.17124999998</v>
      </c>
      <c r="O6" s="22">
        <f>(G6+M6)*0.5%</f>
        <v>11363.252500000001</v>
      </c>
      <c r="P6" s="22">
        <f>(G6+M6)*5.25%</f>
        <v>119314.15125</v>
      </c>
      <c r="Q6" s="22">
        <f>(G6+M6)*3%</f>
        <v>68179.514999999999</v>
      </c>
      <c r="R6" s="22">
        <f>(G6+M6)*1.5%</f>
        <v>34089.7575</v>
      </c>
      <c r="S6" s="22">
        <f>(G6+M6)*1.41%</f>
        <v>32044.372049999998</v>
      </c>
      <c r="T6" s="22">
        <f>(G6+M6)*0.25%</f>
        <v>5681.6262500000003</v>
      </c>
      <c r="U6" s="20">
        <f>SUM(N6:T6)</f>
        <v>480892.84579999995</v>
      </c>
      <c r="V6" s="20">
        <f>+G6+M6+U6</f>
        <v>2753543.3457999998</v>
      </c>
      <c r="W6" s="20">
        <f>+(G6+M6)*(0.0833333333333333)</f>
        <v>189387.5416666666</v>
      </c>
      <c r="X6" s="20">
        <f>+V6+W6</f>
        <v>2942930.8874666663</v>
      </c>
      <c r="Y6" s="18"/>
      <c r="Z6" s="19"/>
      <c r="AA6" s="18" t="s">
        <v>38</v>
      </c>
    </row>
    <row r="7" spans="1:27" x14ac:dyDescent="0.25">
      <c r="A7" s="18">
        <v>814</v>
      </c>
      <c r="B7" s="18">
        <v>90262</v>
      </c>
      <c r="C7" s="18">
        <v>529</v>
      </c>
      <c r="D7" s="18" t="s">
        <v>36</v>
      </c>
      <c r="E7" s="19">
        <v>44197</v>
      </c>
      <c r="F7" s="19">
        <v>44377</v>
      </c>
      <c r="G7" s="43">
        <v>699500</v>
      </c>
      <c r="H7" s="43">
        <v>45460</v>
      </c>
      <c r="I7" s="43">
        <v>384725</v>
      </c>
      <c r="J7" s="45">
        <v>0</v>
      </c>
      <c r="K7" s="45">
        <v>0</v>
      </c>
      <c r="L7" s="43">
        <v>93610</v>
      </c>
      <c r="M7" s="20">
        <f>SUM(H7:L7)</f>
        <v>523795</v>
      </c>
      <c r="N7" s="22">
        <f>(G7+M7)*9.25%</f>
        <v>113154.78750000001</v>
      </c>
      <c r="O7" s="22">
        <f>(G7+M7)*0.5%</f>
        <v>6116.4750000000004</v>
      </c>
      <c r="P7" s="22">
        <f>(G7+M7)*5.25%</f>
        <v>64222.987499999996</v>
      </c>
      <c r="Q7" s="22">
        <f>(G7+M7)*3%</f>
        <v>36698.85</v>
      </c>
      <c r="R7" s="22">
        <f>(G7+M7)*1.5%</f>
        <v>18349.424999999999</v>
      </c>
      <c r="S7" s="22">
        <f>(G7+M7)*1.41%</f>
        <v>17248.459500000001</v>
      </c>
      <c r="T7" s="22">
        <f>(G7+M7)*0.25%</f>
        <v>3058.2375000000002</v>
      </c>
      <c r="U7" s="20">
        <f>SUM(N7:T7)</f>
        <v>258849.22199999998</v>
      </c>
      <c r="V7" s="20">
        <f>+G7+M7+U7</f>
        <v>1482144.2220000001</v>
      </c>
      <c r="W7" s="20">
        <f t="shared" ref="W7:W8" si="0">+(G7+M7)*(0.0833333333333333)</f>
        <v>101941.24999999996</v>
      </c>
      <c r="X7" s="20">
        <f>+V7+W7</f>
        <v>1584085.4720000001</v>
      </c>
      <c r="Y7" s="46" t="s">
        <v>39</v>
      </c>
      <c r="Z7" s="18"/>
      <c r="AA7" s="18" t="s">
        <v>38</v>
      </c>
    </row>
    <row r="8" spans="1:27" x14ac:dyDescent="0.25">
      <c r="A8" s="18">
        <v>814</v>
      </c>
      <c r="B8" s="18">
        <v>351165</v>
      </c>
      <c r="C8" s="18">
        <v>52</v>
      </c>
      <c r="D8" s="18" t="s">
        <v>37</v>
      </c>
      <c r="E8" s="19">
        <v>44271</v>
      </c>
      <c r="F8" s="19">
        <v>44377</v>
      </c>
      <c r="G8" s="43">
        <v>298750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20">
        <f>SUM(H8:L8)</f>
        <v>0</v>
      </c>
      <c r="N8" s="22">
        <f>(G8+M8)*9.25%</f>
        <v>27634.375</v>
      </c>
      <c r="O8" s="22">
        <f>(G8+M8)*0.5%</f>
        <v>1493.75</v>
      </c>
      <c r="P8" s="22">
        <f>(G8+M8)*5.25%</f>
        <v>15684.375</v>
      </c>
      <c r="Q8" s="22">
        <f>(G8+M8)*3%</f>
        <v>8962.5</v>
      </c>
      <c r="R8" s="22">
        <f>(G8+M8)*1.5%</f>
        <v>4481.25</v>
      </c>
      <c r="S8" s="22">
        <f>(G8+M8)*1.41%</f>
        <v>4212.375</v>
      </c>
      <c r="T8" s="22">
        <f>(G8+M8)*0.25%</f>
        <v>746.875</v>
      </c>
      <c r="U8" s="20">
        <f>SUM(N8:T8)</f>
        <v>63215.5</v>
      </c>
      <c r="V8" s="20">
        <f>+G8+M8+U8</f>
        <v>361965.5</v>
      </c>
      <c r="W8" s="20">
        <f t="shared" si="0"/>
        <v>24895.833333333325</v>
      </c>
      <c r="X8" s="20">
        <f>+V8+W8</f>
        <v>386861.33333333331</v>
      </c>
      <c r="Y8" s="46" t="s">
        <v>39</v>
      </c>
      <c r="Z8" s="18"/>
      <c r="AA8" s="18" t="s">
        <v>38</v>
      </c>
    </row>
    <row r="9" spans="1:27" x14ac:dyDescent="0.25">
      <c r="A9" s="12"/>
      <c r="B9" s="12"/>
      <c r="C9" s="12"/>
      <c r="D9" s="12"/>
      <c r="E9" s="13"/>
      <c r="F9" s="13"/>
      <c r="G9" s="14"/>
      <c r="H9" s="15"/>
      <c r="I9" s="15"/>
      <c r="J9" s="16"/>
      <c r="K9" s="15"/>
      <c r="L9" s="15"/>
      <c r="M9" s="14"/>
      <c r="N9" s="15"/>
      <c r="O9" s="15"/>
      <c r="P9" s="15"/>
      <c r="Q9" s="15"/>
      <c r="R9" s="15"/>
      <c r="S9" s="15"/>
      <c r="T9" s="15"/>
      <c r="U9" s="14"/>
      <c r="Y9" s="17"/>
      <c r="Z9" s="13"/>
      <c r="AA9" s="13"/>
    </row>
    <row r="10" spans="1:27" x14ac:dyDescent="0.25">
      <c r="A10" s="2"/>
      <c r="B10" s="2"/>
      <c r="C10" s="2"/>
      <c r="D10" s="2"/>
      <c r="E10" s="5"/>
      <c r="F10" s="5"/>
      <c r="G10" s="6"/>
      <c r="H10" s="6"/>
      <c r="I10" s="6"/>
      <c r="J10" s="6"/>
      <c r="K10" s="6"/>
      <c r="L10" s="6"/>
      <c r="M10" s="3"/>
      <c r="N10" s="6"/>
      <c r="O10" s="6"/>
      <c r="P10" s="6"/>
      <c r="Q10" s="6"/>
      <c r="R10" s="6"/>
      <c r="S10" s="6"/>
      <c r="T10" s="6"/>
      <c r="U10" s="3"/>
      <c r="V10" s="3"/>
      <c r="W10" s="53"/>
      <c r="X10" s="3"/>
      <c r="Y10" s="4"/>
      <c r="Z10" s="2"/>
    </row>
    <row r="11" spans="1:27" ht="15.75" customHeight="1" x14ac:dyDescent="0.25">
      <c r="N11" s="52"/>
      <c r="O11" s="52"/>
      <c r="P11" s="52"/>
      <c r="Q11" s="52"/>
      <c r="R11" s="52"/>
      <c r="S11" s="52"/>
      <c r="T11" s="52"/>
      <c r="W11" s="50"/>
    </row>
    <row r="12" spans="1:27" ht="16.5" customHeight="1" thickBot="1" x14ac:dyDescent="0.3">
      <c r="L12" s="51"/>
      <c r="N12" s="52"/>
      <c r="O12" s="52"/>
      <c r="P12" s="52"/>
      <c r="Q12" s="52"/>
      <c r="R12" s="52"/>
      <c r="S12" s="52"/>
      <c r="T12" s="52"/>
      <c r="U12" s="2"/>
      <c r="V12" s="2"/>
      <c r="W12" s="49"/>
      <c r="X12" s="2"/>
    </row>
    <row r="13" spans="1:27" ht="15" customHeight="1" x14ac:dyDescent="0.25">
      <c r="N13" s="52"/>
      <c r="O13" s="52"/>
      <c r="P13" s="52"/>
      <c r="Q13" s="52"/>
      <c r="R13" s="52"/>
      <c r="S13" s="52"/>
      <c r="T13" s="52"/>
      <c r="U13" s="28" t="s">
        <v>23</v>
      </c>
      <c r="V13" s="29"/>
      <c r="W13" s="29"/>
      <c r="X13" s="11">
        <f>COUNTA(X6:X8)</f>
        <v>3</v>
      </c>
    </row>
    <row r="14" spans="1:27" ht="15.75" thickBot="1" x14ac:dyDescent="0.3">
      <c r="N14" s="54"/>
      <c r="O14" s="54"/>
      <c r="P14" s="54"/>
      <c r="Q14" s="54"/>
      <c r="R14" s="54"/>
      <c r="S14" s="54"/>
      <c r="T14" s="54"/>
      <c r="U14" s="30" t="s">
        <v>24</v>
      </c>
      <c r="V14" s="31"/>
      <c r="W14" s="31"/>
      <c r="X14" s="21">
        <f>SUM(X6:X8)</f>
        <v>4913877.6927999994</v>
      </c>
    </row>
    <row r="15" spans="1:27" x14ac:dyDescent="0.25">
      <c r="U15" s="2"/>
      <c r="V15" s="2"/>
      <c r="W15" s="2"/>
      <c r="X15" s="10"/>
    </row>
    <row r="16" spans="1:27" x14ac:dyDescent="0.25">
      <c r="U16" s="2"/>
      <c r="V16" s="2"/>
      <c r="W16" s="2"/>
      <c r="X16" s="2"/>
    </row>
    <row r="17" spans="21:24" ht="28.5" customHeight="1" x14ac:dyDescent="0.25">
      <c r="U17" s="2"/>
      <c r="V17" s="2"/>
      <c r="W17" s="2"/>
      <c r="X17" s="47"/>
    </row>
    <row r="18" spans="21:24" x14ac:dyDescent="0.25">
      <c r="U18" s="2"/>
      <c r="V18" s="2"/>
      <c r="W18" s="2"/>
      <c r="X18" s="47"/>
    </row>
    <row r="19" spans="21:24" x14ac:dyDescent="0.25">
      <c r="U19" s="48"/>
      <c r="V19" s="2"/>
      <c r="W19" s="49"/>
      <c r="X19" s="47"/>
    </row>
    <row r="20" spans="21:24" ht="25.15" customHeight="1" x14ac:dyDescent="0.25">
      <c r="U20" s="52"/>
      <c r="W20" s="2"/>
      <c r="X20" s="49"/>
    </row>
    <row r="21" spans="21:24" x14ac:dyDescent="0.25">
      <c r="U21" s="52"/>
      <c r="X21" s="55"/>
    </row>
    <row r="22" spans="21:24" x14ac:dyDescent="0.25">
      <c r="U22" s="52"/>
      <c r="X22" s="50"/>
    </row>
  </sheetData>
  <mergeCells count="20">
    <mergeCell ref="U14:W14"/>
    <mergeCell ref="A1:D1"/>
    <mergeCell ref="A3:A5"/>
    <mergeCell ref="B3:B5"/>
    <mergeCell ref="C3:C5"/>
    <mergeCell ref="D3:D5"/>
    <mergeCell ref="E3:F4"/>
    <mergeCell ref="G4:G5"/>
    <mergeCell ref="H4:L4"/>
    <mergeCell ref="M4:M5"/>
    <mergeCell ref="N4:T4"/>
    <mergeCell ref="U4:U5"/>
    <mergeCell ref="G3:U3"/>
    <mergeCell ref="V3:V5"/>
    <mergeCell ref="W3:W5"/>
    <mergeCell ref="X3:X5"/>
    <mergeCell ref="AA3:AA5"/>
    <mergeCell ref="Y3:Y5"/>
    <mergeCell ref="Z3:Z5"/>
    <mergeCell ref="U13:W13"/>
  </mergeCells>
  <dataValidations count="1">
    <dataValidation type="custom" allowBlank="1" showInputMessage="1" showErrorMessage="1" sqref="M6:M10 X6:X10 U6:V10" xr:uid="{00000000-0002-0000-0100-000000000000}">
      <formula1>""</formula1>
    </dataValidation>
  </dataValidations>
  <pageMargins left="0.7" right="0.7" top="0.75" bottom="0.75" header="0.3" footer="0.3"/>
  <pageSetup orientation="portrait" horizontalDpi="4294967293" r:id="rId1"/>
  <ignoredErrors>
    <ignoredError sqref="M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964DDD35FE664485572609448EAA3A" ma:contentTypeVersion="10" ma:contentTypeDescription="Crear nuevo documento." ma:contentTypeScope="" ma:versionID="5e3b637559775078bdaa535d7819fc50">
  <xsd:schema xmlns:xsd="http://www.w3.org/2001/XMLSchema" xmlns:xs="http://www.w3.org/2001/XMLSchema" xmlns:p="http://schemas.microsoft.com/office/2006/metadata/properties" xmlns:ns3="be5aa28e-fe45-4cbc-9f63-792d4cf6bf21" xmlns:ns4="257e0f3d-2641-4be5-81dc-aa24635b986b" targetNamespace="http://schemas.microsoft.com/office/2006/metadata/properties" ma:root="true" ma:fieldsID="c5ac4fc7e446477d4caf1ca60a71a4c0" ns3:_="" ns4:_="">
    <xsd:import namespace="be5aa28e-fe45-4cbc-9f63-792d4cf6bf21"/>
    <xsd:import namespace="257e0f3d-2641-4be5-81dc-aa24635b98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aa28e-fe45-4cbc-9f63-792d4cf6bf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e0f3d-2641-4be5-81dc-aa24635b986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074AE-07CB-4D2E-88DA-BB59CBE9D9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F5B54-EB8A-494C-B81D-F03CB9AF5111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be5aa28e-fe45-4cbc-9f63-792d4cf6bf2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57e0f3d-2641-4be5-81dc-aa24635b986b"/>
  </ds:schemaRefs>
</ds:datastoreItem>
</file>

<file path=customXml/itemProps3.xml><?xml version="1.0" encoding="utf-8"?>
<ds:datastoreItem xmlns:ds="http://schemas.openxmlformats.org/officeDocument/2006/customXml" ds:itemID="{BCA0AB58-E012-4F09-B0F7-36609AD15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aa28e-fe45-4cbc-9f63-792d4cf6bf21"/>
    <ds:schemaRef ds:uri="257e0f3d-2641-4be5-81dc-aa24635b98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Extraordinario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Maikel Calderón Herrera</dc:creator>
  <cp:keywords/>
  <dc:description/>
  <cp:lastModifiedBy>lgeovanny</cp:lastModifiedBy>
  <cp:revision/>
  <dcterms:created xsi:type="dcterms:W3CDTF">2019-04-01T19:51:23Z</dcterms:created>
  <dcterms:modified xsi:type="dcterms:W3CDTF">2021-06-25T17:32:04Z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0x010100D3964DDD35FE664485572609448EAA3A</vt:lpwstr>
  </property>
</Properties>
</file>