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"/>
    </mc:Choice>
  </mc:AlternateContent>
  <xr:revisionPtr revIDLastSave="0" documentId="8_{C552D1E1-31D8-4E31-B12B-B5A20FD93FC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TRIZ SEGUIMIENTO IPM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9" i="1" l="1"/>
  <c r="T18" i="1"/>
  <c r="S18" i="1"/>
  <c r="O18" i="1"/>
  <c r="Q17" i="1"/>
  <c r="R17" i="1" s="1"/>
  <c r="Q16" i="1"/>
  <c r="R16" i="1" s="1"/>
  <c r="Q15" i="1"/>
  <c r="R15" i="1" s="1"/>
  <c r="Q14" i="1"/>
  <c r="R14" i="1" s="1"/>
  <c r="Q13" i="1"/>
  <c r="R13" i="1" s="1"/>
  <c r="Q12" i="1"/>
  <c r="Q18" i="1" s="1"/>
  <c r="R12" i="1" l="1"/>
  <c r="R18" i="1" s="1"/>
  <c r="Q19" i="1" s="1"/>
  <c r="I18" i="1" l="1"/>
  <c r="D18" i="1"/>
</calcChain>
</file>

<file path=xl/sharedStrings.xml><?xml version="1.0" encoding="utf-8"?>
<sst xmlns="http://schemas.openxmlformats.org/spreadsheetml/2006/main" count="51" uniqueCount="49">
  <si>
    <t>Dimensiones</t>
  </si>
  <si>
    <t>Indicadores del IPM</t>
  </si>
  <si>
    <t>Ponderación de cada indicador del IPM</t>
  </si>
  <si>
    <t xml:space="preserve">Programa institucional con posibilidad de impacto en el IPM </t>
  </si>
  <si>
    <t>Población meta (cantidad)</t>
  </si>
  <si>
    <t xml:space="preserve">Código y nombre del Programa presupuestario </t>
  </si>
  <si>
    <t>Responsable institucional del programa</t>
  </si>
  <si>
    <t>Riesgos inherentes al cumplimiento del compromiso institucional</t>
  </si>
  <si>
    <t>Mujeres</t>
  </si>
  <si>
    <t xml:space="preserve">Región 
Mideplan </t>
  </si>
  <si>
    <t>Población</t>
  </si>
  <si>
    <t>Programa presupuestario asociado</t>
  </si>
  <si>
    <t>Central</t>
  </si>
  <si>
    <t>Chorotega</t>
  </si>
  <si>
    <t>Pacífico Central</t>
  </si>
  <si>
    <t>Brunca</t>
  </si>
  <si>
    <t>Huetar Caribe</t>
  </si>
  <si>
    <t>Huetar Norte</t>
  </si>
  <si>
    <t>Protección Social (20%)</t>
  </si>
  <si>
    <t>Valores de aplicación por región (ENAHO 2016)</t>
  </si>
  <si>
    <t xml:space="preserve">Hombres </t>
  </si>
  <si>
    <r>
      <rPr>
        <b/>
        <sz val="11"/>
        <color rgb="FFFF0000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Para el 2018, valorar eliminar esas columnas y en su lugar incorporar columna con poblaciòn atendida. Para el nuevo PND, si se podrian reflejar e incoporar la de poblaciòn atendida.</t>
    </r>
  </si>
  <si>
    <t>Planificación Presupuestaria 2018</t>
  </si>
  <si>
    <t>Población a atender por región 2018</t>
  </si>
  <si>
    <t>H</t>
  </si>
  <si>
    <t>M</t>
  </si>
  <si>
    <t>Monto asignado en millones  colones</t>
  </si>
  <si>
    <t>SEGUIMIENTO SEMESTRAL 2018</t>
  </si>
  <si>
    <t>Monto ejecutado  (millones ₵)</t>
  </si>
  <si>
    <t xml:space="preserve">Cantidad población atendida (por sexo)
</t>
  </si>
  <si>
    <t>Población 
atendida  (nuevos  beneficiarios)</t>
  </si>
  <si>
    <t>Total población  atendida 
(por Región)</t>
  </si>
  <si>
    <t>Monto ejecutado en nuevos beneficiarios
(Millones ₵)</t>
  </si>
  <si>
    <t>Observaciones generales</t>
  </si>
  <si>
    <t>Población atendida  (nuevos  beneficiarios)</t>
  </si>
  <si>
    <t>Matriz de Programación,  Presupuestación y Seguimiento de programas institucionales con IPM, 2018 y su vinculación con el PND 2015 - 2018</t>
  </si>
  <si>
    <t xml:space="preserve"> </t>
  </si>
  <si>
    <r>
      <t xml:space="preserve">Nombre de la Institución: </t>
    </r>
    <r>
      <rPr>
        <sz val="12"/>
        <color theme="1"/>
        <rFont val="Arial Narrow"/>
        <family val="2"/>
      </rPr>
      <t xml:space="preserve"> CEN CINAI</t>
    </r>
  </si>
  <si>
    <t>Sector: Salud, Nutrición y Deporte</t>
  </si>
  <si>
    <t>Nombre del Jerarca de la Institución: Dra. Lidia María Conejo Morales , Nutricionista</t>
  </si>
  <si>
    <t xml:space="preserve"> Primera infancia sin cuido</t>
  </si>
  <si>
    <t>CEN - CINAI</t>
  </si>
  <si>
    <t xml:space="preserve"> Gobierno Central y FODESAF</t>
  </si>
  <si>
    <t xml:space="preserve"> Programa 1 Nutrición y Desarrollo Infantil Programa 2 Administración</t>
  </si>
  <si>
    <t xml:space="preserve"> Dra. Lidia María Conejo Morales, Nutricionista MBA Lady Leitón Solís</t>
  </si>
  <si>
    <t xml:space="preserve"> 1- Ausentismo de la población inscrita.                                        2-Dificultad para sustituir a perosnal que se enferma , pensiona o muere.                                       3-Atrasos en la Contratación Administrativa</t>
  </si>
  <si>
    <t>Seguimiento Anual 2018
31 Diciembre 2018</t>
  </si>
  <si>
    <t>Indicar  las razones de las desviaciones o diferencias presentadas en función de la programación anual, entre la población programada y la población atendida, así como las diferencias entre el monto asignado y el monto ejecutado (en millones ₵)</t>
  </si>
  <si>
    <t>Ministro(a) Rector(a):Daniel Salas Peraza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</si>
</sst>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.00_);_(* \(#,##0.00\);_(* &quot;-&quot;??_);_(@_)"/>
    <numFmt numFmtId="166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6" fillId="0" borderId="0" xfId="0" applyFont="1"/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/>
    </xf>
    <xf numFmtId="0" fontId="10" fillId="3" borderId="13" xfId="0" applyFont="1" applyFill="1" applyBorder="1" applyAlignment="1">
      <alignment vertical="top"/>
    </xf>
    <xf numFmtId="0" fontId="10" fillId="3" borderId="12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2" borderId="25" xfId="0" applyFont="1" applyFill="1" applyBorder="1"/>
    <xf numFmtId="0" fontId="10" fillId="3" borderId="9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vertical="top"/>
    </xf>
    <xf numFmtId="0" fontId="6" fillId="4" borderId="17" xfId="0" applyFont="1" applyFill="1" applyBorder="1" applyAlignment="1">
      <alignment vertical="top"/>
    </xf>
    <xf numFmtId="164" fontId="6" fillId="4" borderId="8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/>
    </xf>
    <xf numFmtId="0" fontId="6" fillId="4" borderId="18" xfId="0" applyFont="1" applyFill="1" applyBorder="1" applyAlignment="1">
      <alignment vertical="top"/>
    </xf>
    <xf numFmtId="164" fontId="6" fillId="4" borderId="12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vertical="top"/>
    </xf>
    <xf numFmtId="0" fontId="6" fillId="4" borderId="21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164" fontId="11" fillId="2" borderId="27" xfId="0" applyNumberFormat="1" applyFont="1" applyFill="1" applyBorder="1" applyAlignment="1">
      <alignment horizontal="center" vertical="top"/>
    </xf>
    <xf numFmtId="3" fontId="4" fillId="2" borderId="27" xfId="0" applyNumberFormat="1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13" fillId="2" borderId="10" xfId="0" applyNumberFormat="1" applyFont="1" applyFill="1" applyBorder="1" applyAlignment="1">
      <alignment horizontal="left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top"/>
    </xf>
    <xf numFmtId="166" fontId="0" fillId="4" borderId="7" xfId="0" applyNumberFormat="1" applyFont="1" applyFill="1" applyBorder="1"/>
    <xf numFmtId="3" fontId="0" fillId="4" borderId="19" xfId="0" applyNumberFormat="1" applyFon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0" fillId="2" borderId="7" xfId="0" applyNumberFormat="1" applyFont="1" applyFill="1" applyBorder="1"/>
    <xf numFmtId="3" fontId="14" fillId="2" borderId="24" xfId="0" applyNumberFormat="1" applyFont="1" applyFill="1" applyBorder="1"/>
    <xf numFmtId="166" fontId="0" fillId="2" borderId="7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3" borderId="22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23"/>
  <sheetViews>
    <sheetView tabSelected="1" zoomScale="90" zoomScaleNormal="90" workbookViewId="0">
      <selection activeCell="A8" sqref="A8:AB8"/>
    </sheetView>
  </sheetViews>
  <sheetFormatPr baseColWidth="10" defaultRowHeight="15" x14ac:dyDescent="0.25"/>
  <cols>
    <col min="6" max="6" width="8" customWidth="1"/>
    <col min="7" max="7" width="7.7109375" customWidth="1"/>
    <col min="9" max="9" width="12.42578125" customWidth="1"/>
    <col min="10" max="10" width="14.42578125" customWidth="1"/>
    <col min="14" max="14" width="17.7109375" customWidth="1"/>
    <col min="15" max="15" width="12.28515625" customWidth="1"/>
    <col min="16" max="16" width="12.5703125" customWidth="1"/>
    <col min="17" max="17" width="8.42578125" customWidth="1"/>
    <col min="18" max="18" width="7.7109375" customWidth="1"/>
    <col min="19" max="19" width="8.7109375" style="3" customWidth="1"/>
    <col min="20" max="20" width="9.42578125" style="3" customWidth="1"/>
    <col min="21" max="21" width="15.28515625" style="3" customWidth="1"/>
    <col min="22" max="22" width="27.7109375" customWidth="1"/>
    <col min="23" max="27" width="11.42578125" hidden="1" customWidth="1"/>
    <col min="28" max="28" width="3.28515625" hidden="1" customWidth="1"/>
  </cols>
  <sheetData>
    <row r="3" spans="1:28" ht="30" customHeight="1" x14ac:dyDescent="0.25">
      <c r="A3" s="72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ht="24.75" customHeight="1" x14ac:dyDescent="0.3">
      <c r="A4" s="79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6"/>
      <c r="X4" s="6"/>
      <c r="Y4" s="6"/>
      <c r="Z4" s="6"/>
      <c r="AA4" s="6"/>
      <c r="AB4" s="6"/>
    </row>
    <row r="5" spans="1:28" ht="32.1" customHeight="1" x14ac:dyDescent="0.25">
      <c r="A5" s="76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</row>
    <row r="6" spans="1:28" ht="16.149999999999999" customHeight="1" x14ac:dyDescent="0.25">
      <c r="A6" s="81" t="s">
        <v>39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</row>
    <row r="7" spans="1:28" ht="15.75" x14ac:dyDescent="0.25">
      <c r="A7" s="76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</row>
    <row r="8" spans="1:28" ht="15.75" x14ac:dyDescent="0.25">
      <c r="A8" s="81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/>
    </row>
    <row r="9" spans="1:28" s="1" customFormat="1" ht="45.4" customHeight="1" x14ac:dyDescent="0.25">
      <c r="A9" s="84" t="s">
        <v>22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7"/>
      <c r="O9" s="84" t="s">
        <v>46</v>
      </c>
      <c r="P9" s="85"/>
      <c r="Q9" s="85"/>
      <c r="R9" s="85"/>
      <c r="S9" s="85"/>
      <c r="T9" s="85"/>
      <c r="U9" s="85"/>
      <c r="V9" s="86"/>
      <c r="W9" s="3"/>
      <c r="X9" s="3"/>
      <c r="Y9" s="3"/>
      <c r="Z9" s="3"/>
      <c r="AA9" s="3"/>
      <c r="AB9" s="3"/>
    </row>
    <row r="10" spans="1:28" s="2" customFormat="1" ht="64.900000000000006" customHeight="1" thickBot="1" x14ac:dyDescent="0.3">
      <c r="A10" s="60" t="s">
        <v>0</v>
      </c>
      <c r="B10" s="57" t="s">
        <v>1</v>
      </c>
      <c r="C10" s="54" t="s">
        <v>2</v>
      </c>
      <c r="D10" s="54" t="s">
        <v>19</v>
      </c>
      <c r="E10" s="54" t="s">
        <v>3</v>
      </c>
      <c r="F10" s="57" t="s">
        <v>4</v>
      </c>
      <c r="G10" s="57"/>
      <c r="H10" s="57" t="s">
        <v>23</v>
      </c>
      <c r="I10" s="57"/>
      <c r="J10" s="57"/>
      <c r="K10" s="54" t="s">
        <v>11</v>
      </c>
      <c r="L10" s="54" t="s">
        <v>5</v>
      </c>
      <c r="M10" s="54" t="s">
        <v>6</v>
      </c>
      <c r="N10" s="54" t="s">
        <v>7</v>
      </c>
      <c r="O10" s="49" t="s">
        <v>31</v>
      </c>
      <c r="P10" s="74" t="s">
        <v>28</v>
      </c>
      <c r="Q10" s="59" t="s">
        <v>29</v>
      </c>
      <c r="R10" s="56"/>
      <c r="S10" s="59" t="s">
        <v>34</v>
      </c>
      <c r="T10" s="56" t="s">
        <v>30</v>
      </c>
      <c r="U10" s="49" t="s">
        <v>32</v>
      </c>
      <c r="V10" s="54" t="s">
        <v>33</v>
      </c>
      <c r="W10" s="3"/>
      <c r="X10" s="3"/>
      <c r="Y10" s="3"/>
      <c r="Z10" s="3"/>
      <c r="AA10" s="3"/>
      <c r="AB10" s="3"/>
    </row>
    <row r="11" spans="1:28" ht="51.75" customHeight="1" thickBot="1" x14ac:dyDescent="0.3">
      <c r="A11" s="61"/>
      <c r="B11" s="62"/>
      <c r="C11" s="55"/>
      <c r="D11" s="55"/>
      <c r="E11" s="59"/>
      <c r="F11" s="8" t="s">
        <v>20</v>
      </c>
      <c r="G11" s="9" t="s">
        <v>8</v>
      </c>
      <c r="H11" s="7" t="s">
        <v>9</v>
      </c>
      <c r="I11" s="10" t="s">
        <v>10</v>
      </c>
      <c r="J11" s="11" t="s">
        <v>26</v>
      </c>
      <c r="K11" s="56"/>
      <c r="L11" s="55"/>
      <c r="M11" s="55"/>
      <c r="N11" s="55"/>
      <c r="O11" s="49"/>
      <c r="P11" s="74"/>
      <c r="Q11" s="12" t="s">
        <v>24</v>
      </c>
      <c r="R11" s="13" t="s">
        <v>25</v>
      </c>
      <c r="S11" s="15" t="s">
        <v>24</v>
      </c>
      <c r="T11" s="13" t="s">
        <v>25</v>
      </c>
      <c r="U11" s="49"/>
      <c r="V11" s="75"/>
      <c r="W11" s="3"/>
      <c r="X11" s="3"/>
      <c r="Y11" s="3"/>
      <c r="Z11" s="3"/>
      <c r="AA11" s="3"/>
      <c r="AB11" s="3"/>
    </row>
    <row r="12" spans="1:28" ht="34.5" customHeight="1" thickBot="1" x14ac:dyDescent="0.3">
      <c r="A12" s="63" t="s">
        <v>18</v>
      </c>
      <c r="B12" s="67" t="s">
        <v>40</v>
      </c>
      <c r="C12" s="68">
        <v>0.05</v>
      </c>
      <c r="D12" s="18">
        <v>0.45</v>
      </c>
      <c r="E12" s="52" t="s">
        <v>41</v>
      </c>
      <c r="F12" s="19"/>
      <c r="G12" s="20"/>
      <c r="H12" s="34" t="s">
        <v>12</v>
      </c>
      <c r="I12" s="36">
        <v>14173</v>
      </c>
      <c r="J12" s="37">
        <v>12199057648.100874</v>
      </c>
      <c r="K12" s="69" t="s">
        <v>42</v>
      </c>
      <c r="L12" s="50" t="s">
        <v>43</v>
      </c>
      <c r="M12" s="88" t="s">
        <v>44</v>
      </c>
      <c r="N12" s="65" t="s">
        <v>45</v>
      </c>
      <c r="O12" s="38">
        <v>13124</v>
      </c>
      <c r="P12" s="40">
        <v>7815.5947584668911</v>
      </c>
      <c r="Q12" s="41">
        <f>O12*50.4%</f>
        <v>6614.4960000000001</v>
      </c>
      <c r="R12" s="41">
        <f>O12-Q12</f>
        <v>6509.5039999999999</v>
      </c>
      <c r="S12" s="41">
        <v>3729.6</v>
      </c>
      <c r="T12" s="41">
        <v>3670.4</v>
      </c>
      <c r="U12" s="42">
        <v>2185.7938891707468</v>
      </c>
      <c r="V12" s="89" t="s">
        <v>47</v>
      </c>
      <c r="W12" s="3"/>
      <c r="X12" s="3"/>
      <c r="Y12" s="3"/>
      <c r="Z12" s="3"/>
      <c r="AA12" s="3"/>
      <c r="AB12" s="3"/>
    </row>
    <row r="13" spans="1:28" ht="24.75" customHeight="1" thickBot="1" x14ac:dyDescent="0.3">
      <c r="A13" s="63"/>
      <c r="B13" s="67"/>
      <c r="C13" s="68"/>
      <c r="D13" s="21">
        <v>8.8999999999999996E-2</v>
      </c>
      <c r="E13" s="53"/>
      <c r="F13" s="22"/>
      <c r="G13" s="23"/>
      <c r="H13" s="35" t="s">
        <v>13</v>
      </c>
      <c r="I13" s="36">
        <v>4167</v>
      </c>
      <c r="J13" s="37">
        <v>3586641728.6133051</v>
      </c>
      <c r="K13" s="69"/>
      <c r="L13" s="50"/>
      <c r="M13" s="50"/>
      <c r="N13" s="66"/>
      <c r="O13" s="38">
        <v>3897</v>
      </c>
      <c r="P13" s="40">
        <v>2320.7385533180031</v>
      </c>
      <c r="Q13" s="41">
        <f>O13*50.3%</f>
        <v>1960.191</v>
      </c>
      <c r="R13" s="41">
        <f t="shared" ref="R13:R17" si="0">O13-Q13</f>
        <v>1936.809</v>
      </c>
      <c r="S13" s="41">
        <v>897.35199999999998</v>
      </c>
      <c r="T13" s="41">
        <v>886.64800000000002</v>
      </c>
      <c r="U13" s="42">
        <v>528.01596018021587</v>
      </c>
      <c r="V13" s="90"/>
      <c r="W13" s="3"/>
      <c r="X13" s="3"/>
      <c r="Y13" s="3"/>
      <c r="Z13" s="3"/>
      <c r="AA13" s="3"/>
      <c r="AB13" s="3"/>
    </row>
    <row r="14" spans="1:28" ht="24" customHeight="1" thickBot="1" x14ac:dyDescent="0.3">
      <c r="A14" s="63"/>
      <c r="B14" s="67"/>
      <c r="C14" s="68"/>
      <c r="D14" s="24">
        <v>0.10299999999999999</v>
      </c>
      <c r="E14" s="53"/>
      <c r="F14" s="22"/>
      <c r="G14" s="23"/>
      <c r="H14" s="35" t="s">
        <v>14</v>
      </c>
      <c r="I14" s="36">
        <v>2307</v>
      </c>
      <c r="J14" s="37">
        <v>1985692936.8636672</v>
      </c>
      <c r="K14" s="69"/>
      <c r="L14" s="50"/>
      <c r="M14" s="50"/>
      <c r="N14" s="66"/>
      <c r="O14" s="38">
        <v>2524</v>
      </c>
      <c r="P14" s="40">
        <v>1503.0906103604414</v>
      </c>
      <c r="Q14" s="41">
        <f>O14*51.03%</f>
        <v>1287.9972</v>
      </c>
      <c r="R14" s="41">
        <f t="shared" si="0"/>
        <v>1236.0028</v>
      </c>
      <c r="S14" s="41">
        <v>868.02029999999991</v>
      </c>
      <c r="T14" s="41">
        <v>832.97970000000009</v>
      </c>
      <c r="U14" s="42">
        <v>496.05545391872329</v>
      </c>
      <c r="V14" s="90"/>
      <c r="W14" s="3"/>
      <c r="X14" s="3"/>
      <c r="Y14" s="3"/>
      <c r="Z14" s="3"/>
      <c r="AA14" s="3"/>
      <c r="AB14" s="3"/>
    </row>
    <row r="15" spans="1:28" ht="22.5" customHeight="1" thickBot="1" x14ac:dyDescent="0.3">
      <c r="A15" s="63"/>
      <c r="B15" s="67"/>
      <c r="C15" s="68"/>
      <c r="D15" s="24">
        <v>7.0000000000000007E-2</v>
      </c>
      <c r="E15" s="53"/>
      <c r="F15" s="22"/>
      <c r="G15" s="23"/>
      <c r="H15" s="35" t="s">
        <v>15</v>
      </c>
      <c r="I15" s="36">
        <v>2162</v>
      </c>
      <c r="J15" s="37">
        <v>1860887789.1197426</v>
      </c>
      <c r="K15" s="69"/>
      <c r="L15" s="50"/>
      <c r="M15" s="50"/>
      <c r="N15" s="66"/>
      <c r="O15" s="38">
        <v>3070</v>
      </c>
      <c r="P15" s="40">
        <v>1828.2441259138491</v>
      </c>
      <c r="Q15" s="41">
        <f>O15*49%</f>
        <v>1504.3</v>
      </c>
      <c r="R15" s="41">
        <f t="shared" si="0"/>
        <v>1565.7</v>
      </c>
      <c r="S15" s="41">
        <v>914.82999999999993</v>
      </c>
      <c r="T15" s="41">
        <v>952.17000000000007</v>
      </c>
      <c r="U15" s="42">
        <v>567.03557308514326</v>
      </c>
      <c r="V15" s="90"/>
      <c r="W15" s="3"/>
      <c r="X15" s="3"/>
      <c r="Y15" s="3"/>
      <c r="Z15" s="3"/>
      <c r="AA15" s="3"/>
      <c r="AB15" s="3"/>
    </row>
    <row r="16" spans="1:28" ht="25.15" customHeight="1" thickBot="1" x14ac:dyDescent="0.3">
      <c r="A16" s="63"/>
      <c r="B16" s="67"/>
      <c r="C16" s="68"/>
      <c r="D16" s="24">
        <v>0.153</v>
      </c>
      <c r="E16" s="53"/>
      <c r="F16" s="22"/>
      <c r="G16" s="23"/>
      <c r="H16" s="35" t="s">
        <v>16</v>
      </c>
      <c r="I16" s="36">
        <v>2182</v>
      </c>
      <c r="J16" s="37">
        <v>1878102292.2568362</v>
      </c>
      <c r="K16" s="69"/>
      <c r="L16" s="50"/>
      <c r="M16" s="50"/>
      <c r="N16" s="66"/>
      <c r="O16" s="38">
        <v>1979</v>
      </c>
      <c r="P16" s="40">
        <v>1178.5326140662892</v>
      </c>
      <c r="Q16" s="41">
        <f>O16*51.67%</f>
        <v>1022.5493000000001</v>
      </c>
      <c r="R16" s="41">
        <f t="shared" si="0"/>
        <v>956.45069999999987</v>
      </c>
      <c r="S16" s="41">
        <v>563.7197000000001</v>
      </c>
      <c r="T16" s="41">
        <v>527.2802999999999</v>
      </c>
      <c r="U16" s="42">
        <v>314.00557367592575</v>
      </c>
      <c r="V16" s="90"/>
      <c r="W16" s="3"/>
      <c r="X16" s="3"/>
      <c r="Y16" s="3"/>
      <c r="Z16" s="3"/>
      <c r="AA16" s="3"/>
      <c r="AB16" s="3"/>
    </row>
    <row r="17" spans="1:28" ht="26.25" customHeight="1" thickBot="1" x14ac:dyDescent="0.3">
      <c r="A17" s="63"/>
      <c r="B17" s="67"/>
      <c r="C17" s="68"/>
      <c r="D17" s="25">
        <v>0.13400000000000001</v>
      </c>
      <c r="E17" s="53"/>
      <c r="F17" s="26"/>
      <c r="G17" s="27"/>
      <c r="H17" s="35" t="s">
        <v>17</v>
      </c>
      <c r="I17" s="36">
        <v>2493</v>
      </c>
      <c r="J17" s="37">
        <v>2145787816.0386302</v>
      </c>
      <c r="K17" s="70"/>
      <c r="L17" s="51"/>
      <c r="M17" s="51"/>
      <c r="N17" s="66"/>
      <c r="O17" s="38">
        <v>2793</v>
      </c>
      <c r="P17" s="40">
        <v>1663.2852911001239</v>
      </c>
      <c r="Q17" s="41">
        <f>O17*51.04%</f>
        <v>1425.5472</v>
      </c>
      <c r="R17" s="41">
        <f t="shared" si="0"/>
        <v>1367.4528</v>
      </c>
      <c r="S17" s="41">
        <v>851.34719999999993</v>
      </c>
      <c r="T17" s="41">
        <v>816.65280000000007</v>
      </c>
      <c r="U17" s="42">
        <v>486.33247052478748</v>
      </c>
      <c r="V17" s="91"/>
      <c r="W17" s="3"/>
      <c r="X17" s="3"/>
      <c r="Y17" s="3"/>
      <c r="Z17" s="3"/>
      <c r="AA17" s="3"/>
      <c r="AB17" s="3"/>
    </row>
    <row r="18" spans="1:28" s="5" customFormat="1" ht="27.75" customHeight="1" thickBot="1" x14ac:dyDescent="0.35">
      <c r="A18" s="28"/>
      <c r="B18" s="29"/>
      <c r="C18" s="29"/>
      <c r="D18" s="30">
        <f>SUM(D12:D17)</f>
        <v>0.999</v>
      </c>
      <c r="E18" s="29"/>
      <c r="F18" s="29"/>
      <c r="G18" s="29"/>
      <c r="H18" s="31"/>
      <c r="I18" s="31">
        <f>SUM(I12:I17)</f>
        <v>27484</v>
      </c>
      <c r="J18" s="32" t="s">
        <v>36</v>
      </c>
      <c r="K18" s="33"/>
      <c r="L18" s="29"/>
      <c r="M18" s="29"/>
      <c r="N18" s="29"/>
      <c r="O18" s="39">
        <f>SUM(O12:O17)</f>
        <v>27387</v>
      </c>
      <c r="P18" s="43">
        <v>16309.485953225598</v>
      </c>
      <c r="Q18" s="44">
        <f>SUM(Q12:Q17)</f>
        <v>13815.080699999999</v>
      </c>
      <c r="R18" s="44">
        <f t="shared" ref="R18:T18" si="1">SUM(R12:R17)</f>
        <v>13571.919300000001</v>
      </c>
      <c r="S18" s="44">
        <f t="shared" si="1"/>
        <v>7824.869200000001</v>
      </c>
      <c r="T18" s="44">
        <f t="shared" si="1"/>
        <v>7686.130799999999</v>
      </c>
      <c r="U18" s="45">
        <v>4577.2389205555428</v>
      </c>
      <c r="V18" s="14"/>
    </row>
    <row r="19" spans="1:28" ht="14.65" customHeight="1" x14ac:dyDescent="0.25">
      <c r="O19" s="3"/>
      <c r="P19" s="46"/>
      <c r="Q19" s="47">
        <f>Q18+R18</f>
        <v>27387</v>
      </c>
      <c r="R19" s="48"/>
      <c r="S19" s="47">
        <f>S18+T18</f>
        <v>15511</v>
      </c>
      <c r="T19" s="48"/>
      <c r="U19" s="46"/>
    </row>
    <row r="20" spans="1:28" ht="97.5" customHeight="1" x14ac:dyDescent="0.25">
      <c r="P20" s="64"/>
      <c r="Q20" s="64"/>
      <c r="R20" s="64"/>
      <c r="S20" s="17"/>
      <c r="T20" s="17"/>
      <c r="U20" s="17"/>
      <c r="X20" s="71" t="s">
        <v>21</v>
      </c>
      <c r="Y20" s="71"/>
      <c r="Z20" s="71"/>
      <c r="AA20" s="71"/>
    </row>
    <row r="22" spans="1:28" ht="67.5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6"/>
      <c r="T22" s="16"/>
      <c r="U22" s="16"/>
      <c r="V22" s="4"/>
      <c r="W22" s="4"/>
      <c r="X22" s="4"/>
      <c r="Y22" s="4"/>
      <c r="Z22" s="4"/>
      <c r="AA22" s="4"/>
      <c r="AB22" s="4"/>
    </row>
    <row r="23" spans="1:2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16"/>
      <c r="T23" s="16"/>
      <c r="U23" s="16"/>
    </row>
  </sheetData>
  <mergeCells count="39">
    <mergeCell ref="X20:AA20"/>
    <mergeCell ref="A3:AB3"/>
    <mergeCell ref="O10:O11"/>
    <mergeCell ref="P10:P11"/>
    <mergeCell ref="Q10:R10"/>
    <mergeCell ref="V10:V11"/>
    <mergeCell ref="A5:AB5"/>
    <mergeCell ref="A7:AB7"/>
    <mergeCell ref="A4:V4"/>
    <mergeCell ref="A6:AB6"/>
    <mergeCell ref="A8:AB8"/>
    <mergeCell ref="O9:V9"/>
    <mergeCell ref="A9:N9"/>
    <mergeCell ref="M12:M17"/>
    <mergeCell ref="V12:V17"/>
    <mergeCell ref="S10:T10"/>
    <mergeCell ref="A22:R23"/>
    <mergeCell ref="M10:M11"/>
    <mergeCell ref="N10:N11"/>
    <mergeCell ref="E10:E11"/>
    <mergeCell ref="A10:A11"/>
    <mergeCell ref="B10:B11"/>
    <mergeCell ref="C10:C11"/>
    <mergeCell ref="A12:A17"/>
    <mergeCell ref="P20:R20"/>
    <mergeCell ref="N12:N17"/>
    <mergeCell ref="B12:B17"/>
    <mergeCell ref="C12:C17"/>
    <mergeCell ref="H10:J10"/>
    <mergeCell ref="K12:K17"/>
    <mergeCell ref="Q19:R19"/>
    <mergeCell ref="S19:T19"/>
    <mergeCell ref="U10:U11"/>
    <mergeCell ref="L12:L17"/>
    <mergeCell ref="E12:E17"/>
    <mergeCell ref="D10:D11"/>
    <mergeCell ref="K10:K11"/>
    <mergeCell ref="L10:L11"/>
    <mergeCell ref="F10:G10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SEGUIMIENTO IPM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Coto Pérez</dc:creator>
  <cp:lastModifiedBy>ALEJANDRA</cp:lastModifiedBy>
  <cp:lastPrinted>2018-06-01T18:09:44Z</cp:lastPrinted>
  <dcterms:created xsi:type="dcterms:W3CDTF">2018-05-24T22:04:08Z</dcterms:created>
  <dcterms:modified xsi:type="dcterms:W3CDTF">2019-01-30T17:23:14Z</dcterms:modified>
</cp:coreProperties>
</file>